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dget\2019\"/>
    </mc:Choice>
  </mc:AlternateContent>
  <xr:revisionPtr revIDLastSave="0" documentId="8_{5A5D22D0-850A-498B-BC20-CCE4CAB84093}" xr6:coauthVersionLast="40" xr6:coauthVersionMax="40" xr10:uidLastSave="{00000000-0000-0000-0000-000000000000}"/>
  <bookViews>
    <workbookView xWindow="3690" yWindow="3390" windowWidth="21600" windowHeight="11385" xr2:uid="{00000000-000D-0000-FFFF-FFFF00000000}"/>
  </bookViews>
  <sheets>
    <sheet name="Across the Board Cuts 50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2" i="3" l="1"/>
  <c r="L102" i="3"/>
  <c r="K102" i="3"/>
  <c r="M115" i="3"/>
  <c r="L115" i="3"/>
  <c r="K115" i="3"/>
  <c r="M30" i="3" l="1"/>
  <c r="N107" i="3"/>
  <c r="N39" i="3" l="1"/>
  <c r="L39" i="3"/>
  <c r="M39" i="3"/>
  <c r="K39" i="3"/>
  <c r="N59" i="3" l="1"/>
  <c r="N27" i="3"/>
  <c r="N30" i="3" s="1"/>
  <c r="M100" i="3" l="1"/>
  <c r="N88" i="3"/>
  <c r="N89" i="3" s="1"/>
  <c r="M73" i="3"/>
  <c r="L73" i="3"/>
  <c r="M68" i="3"/>
  <c r="N12" i="3"/>
  <c r="N14" i="3" s="1"/>
  <c r="M12" i="3"/>
  <c r="M14" i="3" s="1"/>
  <c r="N68" i="3"/>
  <c r="M89" i="3"/>
  <c r="M113" i="3" l="1"/>
  <c r="M118" i="3" s="1"/>
  <c r="J11" i="3"/>
  <c r="K100" i="3" l="1"/>
  <c r="L100" i="3"/>
  <c r="L89" i="3" l="1"/>
  <c r="L77" i="3"/>
  <c r="L68" i="3"/>
  <c r="L30" i="3"/>
  <c r="L12" i="3"/>
  <c r="L14" i="3" s="1"/>
  <c r="L113" i="3" l="1"/>
  <c r="J3" i="3"/>
  <c r="J4" i="3"/>
  <c r="J5" i="3"/>
  <c r="J6" i="3"/>
  <c r="J7" i="3"/>
  <c r="J8" i="3"/>
  <c r="J9" i="3"/>
  <c r="J10" i="3"/>
  <c r="C12" i="3"/>
  <c r="D12" i="3"/>
  <c r="E12" i="3"/>
  <c r="F12" i="3"/>
  <c r="G12" i="3"/>
  <c r="H12" i="3"/>
  <c r="I12" i="3"/>
  <c r="J12" i="3" s="1"/>
  <c r="K12" i="3"/>
  <c r="J13" i="3"/>
  <c r="J17" i="3"/>
  <c r="J18" i="3"/>
  <c r="J19" i="3"/>
  <c r="J22" i="3"/>
  <c r="J23" i="3"/>
  <c r="J24" i="3"/>
  <c r="J25" i="3"/>
  <c r="J26" i="3"/>
  <c r="G27" i="3"/>
  <c r="G30" i="3" s="1"/>
  <c r="J27" i="3"/>
  <c r="J28" i="3"/>
  <c r="C30" i="3"/>
  <c r="D30" i="3"/>
  <c r="E30" i="3"/>
  <c r="F30" i="3"/>
  <c r="H30" i="3"/>
  <c r="I30" i="3"/>
  <c r="J30" i="3" s="1"/>
  <c r="K30" i="3"/>
  <c r="J33" i="3"/>
  <c r="J34" i="3"/>
  <c r="J35" i="3"/>
  <c r="J36" i="3"/>
  <c r="J38" i="3"/>
  <c r="J56" i="3"/>
  <c r="J57" i="3"/>
  <c r="J58" i="3"/>
  <c r="J59" i="3"/>
  <c r="J60" i="3"/>
  <c r="J61" i="3"/>
  <c r="J62" i="3"/>
  <c r="J29" i="3"/>
  <c r="J63" i="3"/>
  <c r="J64" i="3"/>
  <c r="J65" i="3"/>
  <c r="J66" i="3"/>
  <c r="J67" i="3"/>
  <c r="C68" i="3"/>
  <c r="D68" i="3"/>
  <c r="E68" i="3"/>
  <c r="F68" i="3"/>
  <c r="G68" i="3"/>
  <c r="H68" i="3"/>
  <c r="I68" i="3"/>
  <c r="J68" i="3" s="1"/>
  <c r="K68" i="3"/>
  <c r="J72" i="3"/>
  <c r="C73" i="3"/>
  <c r="D73" i="3"/>
  <c r="E73" i="3"/>
  <c r="G73" i="3"/>
  <c r="H73" i="3"/>
  <c r="I73" i="3"/>
  <c r="J73" i="3" s="1"/>
  <c r="K73" i="3"/>
  <c r="J76" i="3"/>
  <c r="J77" i="3" s="1"/>
  <c r="I77" i="3"/>
  <c r="K77" i="3"/>
  <c r="J80" i="3"/>
  <c r="J81" i="3"/>
  <c r="J82" i="3"/>
  <c r="J83" i="3"/>
  <c r="J85" i="3"/>
  <c r="J86" i="3"/>
  <c r="J87" i="3"/>
  <c r="J88" i="3"/>
  <c r="C89" i="3"/>
  <c r="D89" i="3"/>
  <c r="E89" i="3"/>
  <c r="F89" i="3"/>
  <c r="G89" i="3"/>
  <c r="G100" i="3" s="1"/>
  <c r="H89" i="3"/>
  <c r="I89" i="3"/>
  <c r="J89" i="3" s="1"/>
  <c r="K89" i="3"/>
  <c r="J95" i="3"/>
  <c r="J97" i="3"/>
  <c r="J98" i="3"/>
  <c r="C100" i="3"/>
  <c r="D100" i="3"/>
  <c r="E100" i="3"/>
  <c r="F100" i="3"/>
  <c r="H100" i="3"/>
  <c r="I100" i="3"/>
  <c r="J100" i="3" s="1"/>
  <c r="K14" i="3" l="1"/>
  <c r="K113" i="3" s="1"/>
  <c r="I14" i="3"/>
  <c r="J14" i="3" l="1"/>
  <c r="I107" i="3"/>
</calcChain>
</file>

<file path=xl/sharedStrings.xml><?xml version="1.0" encoding="utf-8"?>
<sst xmlns="http://schemas.openxmlformats.org/spreadsheetml/2006/main" count="147" uniqueCount="112">
  <si>
    <t>MISSION</t>
  </si>
  <si>
    <t>Ministry Site</t>
  </si>
  <si>
    <t>1st Qtr.</t>
  </si>
  <si>
    <t>2nd Qtr.</t>
  </si>
  <si>
    <t>3rd Qtr.</t>
  </si>
  <si>
    <t>4th Qtr.</t>
  </si>
  <si>
    <t>JUSTICE &amp; MERCY</t>
  </si>
  <si>
    <t>Chicago, IL</t>
  </si>
  <si>
    <t xml:space="preserve">Emmaus Ministries </t>
  </si>
  <si>
    <t>Good News Partners</t>
  </si>
  <si>
    <t>Evanston, IL</t>
  </si>
  <si>
    <t>South Africa</t>
  </si>
  <si>
    <t>International</t>
  </si>
  <si>
    <t>DR Congo</t>
  </si>
  <si>
    <t>Rebuilding Together North Suburban Chicago</t>
  </si>
  <si>
    <t>National</t>
  </si>
  <si>
    <t>SUBTOTAL</t>
  </si>
  <si>
    <t>UNIVERSITY &amp; YOUTH MINISTRY</t>
  </si>
  <si>
    <t>International Fellowship of Evangelical Students</t>
  </si>
  <si>
    <t xml:space="preserve">           IFES MENA-Middle East N Africa Region</t>
  </si>
  <si>
    <t>Middle East</t>
  </si>
  <si>
    <t>Eng. Sp. Africa</t>
  </si>
  <si>
    <t>Intervarsity Chrsitian Fellowship</t>
  </si>
  <si>
    <t>NU/Lake Forest</t>
  </si>
  <si>
    <t>UIC/Chicago</t>
  </si>
  <si>
    <t>Sivits, Jay</t>
  </si>
  <si>
    <t>Ghana/Africa</t>
  </si>
  <si>
    <t>Evangelical Theological Seminary - Cairo-TOF</t>
  </si>
  <si>
    <t>Egypt</t>
  </si>
  <si>
    <t>Central Africa</t>
  </si>
  <si>
    <t>China</t>
  </si>
  <si>
    <t>Doug &amp; Sheila Wilson-Avant Ministries</t>
  </si>
  <si>
    <t>Central Asia</t>
  </si>
  <si>
    <t>Johnson, Kathleen (SIM)</t>
  </si>
  <si>
    <t>Buffalo, NY</t>
  </si>
  <si>
    <t>Laudarji, Isaac and Janet-ECWA</t>
  </si>
  <si>
    <t>Chicago</t>
  </si>
  <si>
    <t>McNerney, Dan -PFF</t>
  </si>
  <si>
    <t>Egypt, Mexico</t>
  </si>
  <si>
    <t>Nordstrom, Robert &amp; Laurie (OMF)</t>
  </si>
  <si>
    <t>National/Asia</t>
  </si>
  <si>
    <t xml:space="preserve">Retnadas, Christudas &amp; Shanta (UMI) </t>
  </si>
  <si>
    <t>India</t>
  </si>
  <si>
    <t>Roettger, Larry &amp; Lisa (Wycliffe)</t>
  </si>
  <si>
    <t>Inter./Nigeria</t>
  </si>
  <si>
    <t>SAT 7</t>
  </si>
  <si>
    <t>Tenth of Ramadan Church- TOF</t>
  </si>
  <si>
    <t>Northshore</t>
  </si>
  <si>
    <t>SISTER CHURCHES</t>
  </si>
  <si>
    <t>Christmas Lutheran Church (SC)</t>
  </si>
  <si>
    <t>Palestine</t>
  </si>
  <si>
    <t>FIRST PRESBYTERIAN OUTREACH MINISTRIES</t>
  </si>
  <si>
    <t>Prison Ministries</t>
  </si>
  <si>
    <t>New Life Shelter &amp; Outreach (GNP)</t>
  </si>
  <si>
    <t>Congo Focus Group</t>
  </si>
  <si>
    <t xml:space="preserve">Souper Saturday </t>
  </si>
  <si>
    <t>MISSION TEAM/CHURCH OPERATING</t>
  </si>
  <si>
    <t>Short Term Mission Projects (STEM)</t>
  </si>
  <si>
    <t xml:space="preserve">Undesignated </t>
  </si>
  <si>
    <t>EDUCATION &amp; TRAINING</t>
  </si>
  <si>
    <t>Akrofi Christaller Institute - TOF</t>
  </si>
  <si>
    <t>Boyd, Jeff (PCUSA)</t>
  </si>
  <si>
    <t>SUBTOTAL (Justice/Mercy and Congo)</t>
  </si>
  <si>
    <t xml:space="preserve">Learn to Earn </t>
  </si>
  <si>
    <t>Mission Operating Expenses</t>
  </si>
  <si>
    <t>Medical Benevolence Foundation (PCUSA)</t>
  </si>
  <si>
    <t>Perspectives Course</t>
  </si>
  <si>
    <t>J.J. and Courtney Ivaska (Burundi)</t>
  </si>
  <si>
    <t>Evanston Ministries</t>
  </si>
  <si>
    <t>2015 A</t>
  </si>
  <si>
    <t>Change A</t>
  </si>
  <si>
    <t>Mission Director Trips</t>
  </si>
  <si>
    <t>Turner', Jim and Karen (Wycliffe)</t>
  </si>
  <si>
    <t>Shiba, 'Jonah'-Middle East Fellowship</t>
  </si>
  <si>
    <t>The Khalils (Pioneers))</t>
  </si>
  <si>
    <t>Prof Y'-Univs. in China</t>
  </si>
  <si>
    <t>Interfaith Action of Evanston Table for Event</t>
  </si>
  <si>
    <t>Chambers, James and Katie</t>
  </si>
  <si>
    <t>Chimitris, Greg and Mari</t>
  </si>
  <si>
    <t>Shiau, Daniel and Kathy</t>
  </si>
  <si>
    <t>Grad Faculty Ministry at Northwestern*</t>
  </si>
  <si>
    <t>Senior Pastor Trip</t>
  </si>
  <si>
    <t>Gwenda and John Fletcher**</t>
  </si>
  <si>
    <t>Salaam Medical Center Egypt ***</t>
  </si>
  <si>
    <t>Shared Mission Giving (Presbytery)**</t>
  </si>
  <si>
    <t xml:space="preserve">           IFES EPSA Simon Masibo</t>
  </si>
  <si>
    <t xml:space="preserve">           IFES MENA Emerging Leaders </t>
  </si>
  <si>
    <r>
      <rPr>
        <sz val="8"/>
        <rFont val="Arial"/>
        <family val="2"/>
      </rPr>
      <t>Presbyterian Ministries DR Congo (Educ. Orphans and Women</t>
    </r>
    <r>
      <rPr>
        <sz val="9"/>
        <rFont val="Arial"/>
        <family val="2"/>
      </rPr>
      <t>)</t>
    </r>
  </si>
  <si>
    <t>UNREACHED PEOPLE GROUPS</t>
  </si>
  <si>
    <t>SHARED MISSION GIVING</t>
  </si>
  <si>
    <t>**Mission Director Salary</t>
  </si>
  <si>
    <t>change</t>
  </si>
  <si>
    <t>Refugees</t>
  </si>
  <si>
    <t xml:space="preserve">           IFES EPSA Para-Mallum, G.,</t>
  </si>
  <si>
    <t xml:space="preserve">           IFES EPSA  Zelalum </t>
  </si>
  <si>
    <t>Arts Ministry</t>
  </si>
  <si>
    <t>Sheraz Akhtar</t>
  </si>
  <si>
    <t>Pakistan</t>
  </si>
  <si>
    <t>Keith and 'Louise' (EFCA)</t>
  </si>
  <si>
    <t>Change (-)</t>
  </si>
  <si>
    <t>Langham Partners</t>
  </si>
  <si>
    <t>Amount decreased from 2018-2019</t>
  </si>
  <si>
    <t>Bright Stars Bethlehem (Dar al Kalima)</t>
  </si>
  <si>
    <t>Actual Spending by Mission</t>
  </si>
  <si>
    <t>"Overage"  of Actual Mission Budget against Our 10% less budget</t>
  </si>
  <si>
    <t xml:space="preserve">** Note that 2018 was the first year Mission received 20% of pledged income only.   </t>
  </si>
  <si>
    <t>(Change+/-)</t>
  </si>
  <si>
    <t>This includes 6 scholarships and Pastor Ray</t>
  </si>
  <si>
    <t>Amount Given by FPCE Trustees **</t>
  </si>
  <si>
    <t>Adjusted 10% Budget (decided by Mission Council)</t>
  </si>
  <si>
    <t xml:space="preserve">Variance of Trustee Number vs. Actual Spending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</si>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</sst>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269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3" fontId="2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indent="4"/>
    </xf>
    <xf numFmtId="0" fontId="6" fillId="0" borderId="1" xfId="0" applyFont="1" applyFill="1" applyBorder="1"/>
    <xf numFmtId="37" fontId="2" fillId="0" borderId="1" xfId="0" applyNumberFormat="1" applyFont="1" applyFill="1" applyBorder="1"/>
    <xf numFmtId="3" fontId="3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4" fillId="0" borderId="1" xfId="0" quotePrefix="1" applyFont="1" applyFill="1" applyBorder="1"/>
    <xf numFmtId="0" fontId="2" fillId="0" borderId="2" xfId="0" applyFont="1" applyFill="1" applyBorder="1"/>
    <xf numFmtId="3" fontId="4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3" xfId="0" applyFont="1" applyFill="1" applyBorder="1"/>
    <xf numFmtId="3" fontId="5" fillId="0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4" fillId="0" borderId="2" xfId="0" quotePrefix="1" applyFont="1" applyFill="1" applyBorder="1"/>
    <xf numFmtId="0" fontId="4" fillId="0" borderId="2" xfId="0" applyFont="1" applyFill="1" applyBorder="1"/>
    <xf numFmtId="3" fontId="0" fillId="0" borderId="3" xfId="0" applyNumberForma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4" fillId="0" borderId="3" xfId="0" applyFont="1" applyFill="1" applyBorder="1"/>
    <xf numFmtId="37" fontId="2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3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3" fontId="2" fillId="6" borderId="1" xfId="0" applyNumberFormat="1" applyFont="1" applyFill="1" applyBorder="1" applyAlignment="1">
      <alignment horizontal="center"/>
    </xf>
    <xf numFmtId="44" fontId="3" fillId="3" borderId="1" xfId="0" applyNumberFormat="1" applyFont="1" applyFill="1" applyBorder="1"/>
    <xf numFmtId="44" fontId="2" fillId="3" borderId="1" xfId="0" applyNumberFormat="1" applyFont="1" applyFill="1" applyBorder="1"/>
    <xf numFmtId="44" fontId="3" fillId="3" borderId="1" xfId="0" applyNumberFormat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 vertical="top" wrapText="1"/>
    </xf>
    <xf numFmtId="44" fontId="3" fillId="3" borderId="4" xfId="0" applyNumberFormat="1" applyFont="1" applyFill="1" applyBorder="1"/>
    <xf numFmtId="44" fontId="3" fillId="3" borderId="5" xfId="0" applyNumberFormat="1" applyFont="1" applyFill="1" applyBorder="1" applyAlignment="1">
      <alignment horizontal="center"/>
    </xf>
    <xf numFmtId="44" fontId="3" fillId="3" borderId="5" xfId="0" applyNumberFormat="1" applyFont="1" applyFill="1" applyBorder="1" applyAlignment="1">
      <alignment horizontal="center" vertical="top" wrapText="1"/>
    </xf>
    <xf numFmtId="44" fontId="3" fillId="3" borderId="6" xfId="0" applyNumberFormat="1" applyFont="1" applyFill="1" applyBorder="1" applyAlignment="1"/>
    <xf numFmtId="44" fontId="3" fillId="3" borderId="7" xfId="0" applyNumberFormat="1" applyFont="1" applyFill="1" applyBorder="1"/>
    <xf numFmtId="44" fontId="3" fillId="3" borderId="7" xfId="0" applyNumberFormat="1" applyFont="1" applyFill="1" applyBorder="1" applyAlignment="1">
      <alignment horizontal="center"/>
    </xf>
    <xf numFmtId="44" fontId="3" fillId="3" borderId="8" xfId="0" applyNumberFormat="1" applyFont="1" applyFill="1" applyBorder="1" applyAlignment="1">
      <alignment horizontal="center"/>
    </xf>
    <xf numFmtId="44" fontId="3" fillId="3" borderId="7" xfId="0" applyNumberFormat="1" applyFont="1" applyFill="1" applyBorder="1" applyAlignment="1">
      <alignment horizontal="center" vertical="top" wrapText="1"/>
    </xf>
    <xf numFmtId="44" fontId="3" fillId="3" borderId="6" xfId="0" applyNumberFormat="1" applyFont="1" applyFill="1" applyBorder="1"/>
    <xf numFmtId="44" fontId="2" fillId="3" borderId="7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2" fillId="0" borderId="11" xfId="0" applyFont="1" applyFill="1" applyBorder="1"/>
    <xf numFmtId="3" fontId="0" fillId="0" borderId="11" xfId="0" applyNumberForma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 vertical="top" wrapText="1"/>
    </xf>
    <xf numFmtId="44" fontId="3" fillId="6" borderId="6" xfId="0" applyNumberFormat="1" applyFont="1" applyFill="1" applyBorder="1"/>
    <xf numFmtId="44" fontId="3" fillId="6" borderId="7" xfId="0" applyNumberFormat="1" applyFont="1" applyFill="1" applyBorder="1" applyAlignment="1">
      <alignment horizontal="center"/>
    </xf>
    <xf numFmtId="44" fontId="3" fillId="6" borderId="7" xfId="0" applyNumberFormat="1" applyFont="1" applyFill="1" applyBorder="1" applyAlignment="1">
      <alignment horizontal="center" vertical="top" wrapText="1"/>
    </xf>
    <xf numFmtId="44" fontId="3" fillId="2" borderId="11" xfId="0" applyNumberFormat="1" applyFont="1" applyFill="1" applyBorder="1"/>
    <xf numFmtId="44" fontId="2" fillId="2" borderId="11" xfId="0" applyNumberFormat="1" applyFont="1" applyFill="1" applyBorder="1"/>
    <xf numFmtId="44" fontId="3" fillId="2" borderId="11" xfId="0" applyNumberFormat="1" applyFont="1" applyFill="1" applyBorder="1" applyAlignment="1">
      <alignment horizontal="center"/>
    </xf>
    <xf numFmtId="44" fontId="3" fillId="2" borderId="11" xfId="0" applyNumberFormat="1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/>
    </xf>
    <xf numFmtId="0" fontId="4" fillId="0" borderId="11" xfId="0" applyFont="1" applyFill="1" applyBorder="1"/>
    <xf numFmtId="0" fontId="3" fillId="3" borderId="6" xfId="0" applyFont="1" applyFill="1" applyBorder="1"/>
    <xf numFmtId="0" fontId="2" fillId="3" borderId="7" xfId="0" applyFont="1" applyFill="1" applyBorder="1"/>
    <xf numFmtId="3" fontId="0" fillId="3" borderId="7" xfId="0" applyNumberFormat="1" applyFill="1" applyBorder="1" applyAlignment="1">
      <alignment horizontal="center"/>
    </xf>
    <xf numFmtId="3" fontId="2" fillId="3" borderId="7" xfId="1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44" fontId="3" fillId="3" borderId="12" xfId="0" applyNumberFormat="1" applyFont="1" applyFill="1" applyBorder="1" applyAlignment="1">
      <alignment horizontal="center"/>
    </xf>
    <xf numFmtId="44" fontId="3" fillId="3" borderId="12" xfId="0" applyNumberFormat="1" applyFont="1" applyFill="1" applyBorder="1" applyAlignment="1">
      <alignment horizontal="center" vertical="top" wrapText="1"/>
    </xf>
    <xf numFmtId="44" fontId="3" fillId="3" borderId="1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Border="1"/>
    <xf numFmtId="3" fontId="2" fillId="0" borderId="3" xfId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 vertical="top" wrapText="1"/>
    </xf>
    <xf numFmtId="44" fontId="2" fillId="3" borderId="12" xfId="0" applyNumberFormat="1" applyFont="1" applyFill="1" applyBorder="1"/>
    <xf numFmtId="44" fontId="7" fillId="3" borderId="12" xfId="0" applyNumberFormat="1" applyFont="1" applyFill="1" applyBorder="1" applyAlignment="1">
      <alignment horizontal="center"/>
    </xf>
    <xf numFmtId="44" fontId="3" fillId="3" borderId="14" xfId="0" applyNumberFormat="1" applyFont="1" applyFill="1" applyBorder="1"/>
    <xf numFmtId="44" fontId="3" fillId="3" borderId="1" xfId="1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 vertical="top" wrapText="1"/>
    </xf>
    <xf numFmtId="44" fontId="2" fillId="0" borderId="1" xfId="1" applyFont="1" applyFill="1" applyBorder="1"/>
    <xf numFmtId="44" fontId="0" fillId="0" borderId="1" xfId="1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/>
    </xf>
    <xf numFmtId="44" fontId="3" fillId="6" borderId="1" xfId="1" applyFont="1" applyFill="1" applyBorder="1" applyAlignment="1">
      <alignment horizontal="center"/>
    </xf>
    <xf numFmtId="44" fontId="3" fillId="6" borderId="1" xfId="1" applyFont="1" applyFill="1" applyBorder="1" applyAlignment="1">
      <alignment horizontal="center" vertical="center"/>
    </xf>
    <xf numFmtId="44" fontId="8" fillId="0" borderId="1" xfId="1" applyFont="1" applyFill="1" applyBorder="1"/>
    <xf numFmtId="44" fontId="9" fillId="0" borderId="1" xfId="1" applyFont="1" applyFill="1" applyBorder="1" applyAlignment="1">
      <alignment horizontal="center"/>
    </xf>
    <xf numFmtId="44" fontId="3" fillId="0" borderId="1" xfId="1" applyFont="1" applyFill="1" applyBorder="1" applyAlignment="1"/>
    <xf numFmtId="44" fontId="0" fillId="6" borderId="1" xfId="1" applyFont="1" applyFill="1" applyBorder="1" applyAlignment="1">
      <alignment horizontal="center" vertical="center"/>
    </xf>
    <xf numFmtId="44" fontId="3" fillId="6" borderId="7" xfId="0" applyNumberFormat="1" applyFont="1" applyFill="1" applyBorder="1"/>
    <xf numFmtId="44" fontId="3" fillId="0" borderId="0" xfId="0" applyNumberFormat="1" applyFont="1" applyFill="1" applyBorder="1" applyAlignment="1">
      <alignment horizontal="center"/>
    </xf>
    <xf numFmtId="44" fontId="3" fillId="6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4" fontId="3" fillId="7" borderId="1" xfId="0" applyNumberFormat="1" applyFont="1" applyFill="1" applyBorder="1" applyAlignment="1">
      <alignment horizontal="center"/>
    </xf>
    <xf numFmtId="44" fontId="3" fillId="7" borderId="1" xfId="0" applyNumberFormat="1" applyFont="1" applyFill="1" applyBorder="1" applyAlignment="1">
      <alignment horizontal="center" vertical="top" wrapText="1"/>
    </xf>
    <xf numFmtId="44" fontId="0" fillId="0" borderId="0" xfId="0" applyNumberFormat="1"/>
    <xf numFmtId="0" fontId="3" fillId="0" borderId="0" xfId="0" applyFont="1" applyFill="1" applyBorder="1"/>
    <xf numFmtId="0" fontId="3" fillId="3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44" fontId="3" fillId="3" borderId="15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4" fontId="3" fillId="3" borderId="5" xfId="0" applyNumberFormat="1" applyFont="1" applyFill="1" applyBorder="1"/>
    <xf numFmtId="0" fontId="2" fillId="0" borderId="20" xfId="0" applyFont="1" applyFill="1" applyBorder="1"/>
    <xf numFmtId="0" fontId="3" fillId="6" borderId="20" xfId="0" applyFont="1" applyFill="1" applyBorder="1" applyAlignment="1">
      <alignment horizontal="center"/>
    </xf>
    <xf numFmtId="44" fontId="3" fillId="7" borderId="1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4" fontId="3" fillId="7" borderId="12" xfId="0" applyNumberFormat="1" applyFont="1" applyFill="1" applyBorder="1"/>
    <xf numFmtId="0" fontId="2" fillId="0" borderId="18" xfId="0" applyFont="1" applyFill="1" applyBorder="1"/>
    <xf numFmtId="44" fontId="3" fillId="7" borderId="7" xfId="0" applyNumberFormat="1" applyFont="1" applyFill="1" applyBorder="1"/>
    <xf numFmtId="44" fontId="3" fillId="4" borderId="12" xfId="0" applyNumberFormat="1" applyFont="1" applyFill="1" applyBorder="1" applyAlignment="1">
      <alignment horizontal="center"/>
    </xf>
    <xf numFmtId="44" fontId="2" fillId="4" borderId="12" xfId="0" applyNumberFormat="1" applyFont="1" applyFill="1" applyBorder="1"/>
    <xf numFmtId="44" fontId="3" fillId="4" borderId="12" xfId="0" applyNumberFormat="1" applyFont="1" applyFill="1" applyBorder="1" applyAlignment="1">
      <alignment wrapText="1"/>
    </xf>
    <xf numFmtId="44" fontId="3" fillId="3" borderId="18" xfId="0" applyNumberFormat="1" applyFont="1" applyFill="1" applyBorder="1"/>
    <xf numFmtId="3" fontId="3" fillId="6" borderId="3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44" fontId="3" fillId="0" borderId="0" xfId="0" applyNumberFormat="1" applyFont="1" applyFill="1" applyBorder="1"/>
    <xf numFmtId="44" fontId="2" fillId="0" borderId="0" xfId="0" applyNumberFormat="1" applyFont="1" applyFill="1" applyBorder="1"/>
    <xf numFmtId="44" fontId="7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18" xfId="0" applyFont="1" applyFill="1" applyBorder="1"/>
    <xf numFmtId="0" fontId="2" fillId="6" borderId="18" xfId="0" applyFont="1" applyFill="1" applyBorder="1"/>
    <xf numFmtId="0" fontId="3" fillId="0" borderId="21" xfId="0" applyFont="1" applyFill="1" applyBorder="1" applyAlignment="1">
      <alignment horizontal="center"/>
    </xf>
    <xf numFmtId="44" fontId="3" fillId="0" borderId="19" xfId="0" applyNumberFormat="1" applyFont="1" applyFill="1" applyBorder="1"/>
    <xf numFmtId="0" fontId="0" fillId="0" borderId="1" xfId="0" applyFont="1" applyFill="1" applyBorder="1"/>
    <xf numFmtId="44" fontId="3" fillId="3" borderId="22" xfId="0" applyNumberFormat="1" applyFont="1" applyFill="1" applyBorder="1"/>
    <xf numFmtId="44" fontId="3" fillId="3" borderId="11" xfId="0" applyNumberFormat="1" applyFont="1" applyFill="1" applyBorder="1" applyAlignment="1">
      <alignment horizontal="center"/>
    </xf>
    <xf numFmtId="44" fontId="7" fillId="3" borderId="11" xfId="0" applyNumberFormat="1" applyFont="1" applyFill="1" applyBorder="1" applyAlignment="1">
      <alignment horizontal="center"/>
    </xf>
    <xf numFmtId="44" fontId="3" fillId="3" borderId="11" xfId="0" applyNumberFormat="1" applyFont="1" applyFill="1" applyBorder="1" applyAlignment="1">
      <alignment horizontal="center" vertical="top" wrapText="1"/>
    </xf>
    <xf numFmtId="44" fontId="3" fillId="3" borderId="3" xfId="1" applyFont="1" applyFill="1" applyBorder="1" applyAlignment="1">
      <alignment horizontal="center" vertical="center" wrapText="1"/>
    </xf>
    <xf numFmtId="6" fontId="3" fillId="6" borderId="1" xfId="1" applyNumberFormat="1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3" xfId="0" applyFont="1" applyFill="1" applyBorder="1"/>
    <xf numFmtId="0" fontId="6" fillId="2" borderId="0" xfId="0" applyFont="1" applyFill="1" applyAlignment="1">
      <alignment wrapText="1"/>
    </xf>
    <xf numFmtId="44" fontId="3" fillId="0" borderId="0" xfId="0" applyNumberFormat="1" applyFont="1" applyFill="1" applyBorder="1" applyAlignment="1">
      <alignment horizontal="center"/>
    </xf>
    <xf numFmtId="9" fontId="0" fillId="0" borderId="0" xfId="3" applyFont="1"/>
    <xf numFmtId="9" fontId="0" fillId="0" borderId="0" xfId="3" applyFont="1" applyBorder="1"/>
    <xf numFmtId="0" fontId="3" fillId="0" borderId="0" xfId="0" applyFont="1" applyFill="1" applyBorder="1" applyAlignment="1">
      <alignment horizontal="center"/>
    </xf>
    <xf numFmtId="44" fontId="3" fillId="3" borderId="3" xfId="1" applyFont="1" applyFill="1" applyBorder="1" applyAlignment="1">
      <alignment horizontal="center"/>
    </xf>
    <xf numFmtId="44" fontId="3" fillId="3" borderId="23" xfId="0" applyNumberFormat="1" applyFont="1" applyFill="1" applyBorder="1" applyAlignment="1">
      <alignment horizontal="center"/>
    </xf>
    <xf numFmtId="44" fontId="3" fillId="7" borderId="8" xfId="0" applyNumberFormat="1" applyFont="1" applyFill="1" applyBorder="1" applyAlignment="1">
      <alignment horizontal="center"/>
    </xf>
    <xf numFmtId="44" fontId="3" fillId="7" borderId="23" xfId="0" applyNumberFormat="1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44" fontId="3" fillId="4" borderId="13" xfId="0" applyNumberFormat="1" applyFont="1" applyFill="1" applyBorder="1" applyAlignment="1">
      <alignment horizontal="center"/>
    </xf>
    <xf numFmtId="44" fontId="3" fillId="8" borderId="27" xfId="1" applyFont="1" applyFill="1" applyBorder="1" applyAlignment="1">
      <alignment horizontal="left" wrapText="1"/>
    </xf>
    <xf numFmtId="44" fontId="3" fillId="4" borderId="23" xfId="0" applyNumberFormat="1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 vertical="center" wrapText="1"/>
    </xf>
    <xf numFmtId="44" fontId="3" fillId="6" borderId="1" xfId="1" applyFont="1" applyFill="1" applyBorder="1" applyAlignment="1">
      <alignment horizontal="center" vertical="center" wrapText="1"/>
    </xf>
    <xf numFmtId="44" fontId="3" fillId="6" borderId="2" xfId="1" applyFont="1" applyFill="1" applyBorder="1" applyAlignment="1">
      <alignment horizontal="center" vertical="center" wrapText="1"/>
    </xf>
    <xf numFmtId="44" fontId="3" fillId="8" borderId="7" xfId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/>
    </xf>
    <xf numFmtId="44" fontId="3" fillId="8" borderId="22" xfId="1" applyFont="1" applyFill="1" applyBorder="1" applyAlignment="1">
      <alignment horizontal="center" vertical="center" wrapText="1"/>
    </xf>
    <xf numFmtId="44" fontId="3" fillId="0" borderId="18" xfId="1" applyFont="1" applyFill="1" applyBorder="1" applyAlignment="1">
      <alignment horizontal="center" vertical="center"/>
    </xf>
    <xf numFmtId="44" fontId="3" fillId="6" borderId="20" xfId="1" applyFont="1" applyFill="1" applyBorder="1" applyAlignment="1">
      <alignment horizontal="center" vertical="center" wrapText="1"/>
    </xf>
    <xf numFmtId="44" fontId="3" fillId="8" borderId="24" xfId="1" applyFont="1" applyFill="1" applyBorder="1" applyAlignment="1">
      <alignment horizontal="center" vertical="center" wrapText="1"/>
    </xf>
    <xf numFmtId="44" fontId="4" fillId="0" borderId="18" xfId="1" applyFont="1" applyFill="1" applyBorder="1" applyAlignment="1">
      <alignment horizontal="center" vertical="center" wrapText="1"/>
    </xf>
    <xf numFmtId="44" fontId="3" fillId="8" borderId="25" xfId="1" applyFont="1" applyFill="1" applyBorder="1" applyAlignment="1">
      <alignment horizontal="center" vertical="center" wrapText="1"/>
    </xf>
    <xf numFmtId="44" fontId="3" fillId="2" borderId="11" xfId="1" applyFont="1" applyFill="1" applyBorder="1" applyAlignment="1">
      <alignment horizontal="center" vertical="center" wrapText="1"/>
    </xf>
    <xf numFmtId="44" fontId="3" fillId="6" borderId="9" xfId="1" applyFont="1" applyFill="1" applyBorder="1" applyAlignment="1">
      <alignment horizontal="center" vertical="center" wrapText="1"/>
    </xf>
    <xf numFmtId="44" fontId="3" fillId="6" borderId="11" xfId="1" applyFont="1" applyFill="1" applyBorder="1" applyAlignment="1">
      <alignment horizontal="center" vertical="center" wrapText="1"/>
    </xf>
    <xf numFmtId="44" fontId="3" fillId="8" borderId="9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0" fillId="6" borderId="26" xfId="1" applyFont="1" applyFill="1" applyBorder="1" applyAlignment="1">
      <alignment horizontal="center" vertical="center"/>
    </xf>
    <xf numFmtId="44" fontId="6" fillId="2" borderId="0" xfId="1" applyFont="1" applyFill="1" applyAlignment="1">
      <alignment wrapText="1"/>
    </xf>
    <xf numFmtId="44" fontId="0" fillId="0" borderId="0" xfId="1" applyFont="1"/>
    <xf numFmtId="0" fontId="2" fillId="6" borderId="2" xfId="0" applyFont="1" applyFill="1" applyBorder="1"/>
    <xf numFmtId="3" fontId="2" fillId="6" borderId="2" xfId="0" applyNumberFormat="1" applyFont="1" applyFill="1" applyBorder="1" applyAlignment="1">
      <alignment horizontal="center"/>
    </xf>
    <xf numFmtId="44" fontId="0" fillId="6" borderId="2" xfId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/>
    </xf>
    <xf numFmtId="44" fontId="3" fillId="9" borderId="0" xfId="0" applyNumberFormat="1" applyFont="1" applyFill="1" applyBorder="1" applyAlignment="1">
      <alignment horizontal="center"/>
    </xf>
    <xf numFmtId="44" fontId="3" fillId="9" borderId="0" xfId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/>
    </xf>
    <xf numFmtId="0" fontId="3" fillId="6" borderId="3" xfId="0" applyFont="1" applyFill="1" applyBorder="1"/>
    <xf numFmtId="44" fontId="3" fillId="6" borderId="3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3" fillId="0" borderId="11" xfId="0" applyFont="1" applyFill="1" applyBorder="1"/>
    <xf numFmtId="44" fontId="8" fillId="0" borderId="11" xfId="1" applyFont="1" applyFill="1" applyBorder="1"/>
    <xf numFmtId="44" fontId="3" fillId="6" borderId="11" xfId="1" applyFont="1" applyFill="1" applyBorder="1" applyAlignment="1">
      <alignment horizontal="center"/>
    </xf>
    <xf numFmtId="44" fontId="3" fillId="6" borderId="30" xfId="1" applyFont="1" applyFill="1" applyBorder="1" applyAlignment="1">
      <alignment horizontal="center"/>
    </xf>
    <xf numFmtId="6" fontId="3" fillId="6" borderId="0" xfId="1" applyNumberFormat="1" applyFont="1" applyFill="1" applyBorder="1" applyAlignment="1">
      <alignment horizontal="center"/>
    </xf>
    <xf numFmtId="44" fontId="3" fillId="6" borderId="24" xfId="1" applyFont="1" applyFill="1" applyBorder="1" applyAlignment="1">
      <alignment horizontal="center" vertical="center"/>
    </xf>
    <xf numFmtId="44" fontId="3" fillId="9" borderId="0" xfId="0" applyNumberFormat="1" applyFont="1" applyFill="1" applyBorder="1"/>
    <xf numFmtId="44" fontId="2" fillId="9" borderId="0" xfId="0" applyNumberFormat="1" applyFont="1" applyFill="1" applyBorder="1"/>
    <xf numFmtId="44" fontId="7" fillId="9" borderId="0" xfId="0" applyNumberFormat="1" applyFont="1" applyFill="1" applyBorder="1" applyAlignment="1">
      <alignment horizontal="center"/>
    </xf>
    <xf numFmtId="44" fontId="3" fillId="9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6" fontId="3" fillId="6" borderId="1" xfId="1" applyNumberFormat="1" applyFont="1" applyFill="1" applyBorder="1" applyAlignment="1">
      <alignment horizontal="center" vertical="center"/>
    </xf>
    <xf numFmtId="44" fontId="3" fillId="3" borderId="12" xfId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center"/>
    </xf>
    <xf numFmtId="44" fontId="3" fillId="4" borderId="2" xfId="0" applyNumberFormat="1" applyFont="1" applyFill="1" applyBorder="1" applyAlignment="1">
      <alignment horizontal="center" vertical="top" wrapText="1"/>
    </xf>
    <xf numFmtId="44" fontId="2" fillId="3" borderId="1" xfId="1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4" fontId="3" fillId="0" borderId="0" xfId="0" applyNumberFormat="1" applyFont="1" applyFill="1" applyBorder="1" applyAlignment="1">
      <alignment horizontal="center" wrapText="1"/>
    </xf>
    <xf numFmtId="44" fontId="7" fillId="3" borderId="7" xfId="0" applyNumberFormat="1" applyFont="1" applyFill="1" applyBorder="1" applyAlignment="1">
      <alignment horizontal="center"/>
    </xf>
    <xf numFmtId="44" fontId="3" fillId="3" borderId="9" xfId="1" applyFont="1" applyFill="1" applyBorder="1" applyAlignment="1">
      <alignment horizontal="center" vertical="center" wrapText="1"/>
    </xf>
    <xf numFmtId="44" fontId="8" fillId="0" borderId="3" xfId="1" applyFont="1" applyFill="1" applyBorder="1"/>
    <xf numFmtId="44" fontId="9" fillId="0" borderId="3" xfId="1" applyFont="1" applyFill="1" applyBorder="1" applyAlignment="1">
      <alignment horizontal="center"/>
    </xf>
    <xf numFmtId="44" fontId="3" fillId="0" borderId="3" xfId="1" applyFont="1" applyFill="1" applyBorder="1" applyAlignment="1"/>
    <xf numFmtId="44" fontId="3" fillId="5" borderId="3" xfId="1" applyFont="1" applyFill="1" applyBorder="1" applyAlignment="1">
      <alignment horizontal="center"/>
    </xf>
    <xf numFmtId="44" fontId="3" fillId="6" borderId="3" xfId="1" applyFont="1" applyFill="1" applyBorder="1" applyAlignment="1">
      <alignment horizontal="center"/>
    </xf>
    <xf numFmtId="6" fontId="3" fillId="6" borderId="3" xfId="1" applyNumberFormat="1" applyFont="1" applyFill="1" applyBorder="1" applyAlignment="1">
      <alignment horizontal="center"/>
    </xf>
    <xf numFmtId="44" fontId="3" fillId="8" borderId="31" xfId="1" applyFont="1" applyFill="1" applyBorder="1" applyAlignment="1">
      <alignment horizontal="center" vertical="center" wrapText="1"/>
    </xf>
    <xf numFmtId="44" fontId="3" fillId="3" borderId="33" xfId="0" applyNumberFormat="1" applyFont="1" applyFill="1" applyBorder="1"/>
    <xf numFmtId="44" fontId="2" fillId="3" borderId="32" xfId="0" applyNumberFormat="1" applyFont="1" applyFill="1" applyBorder="1"/>
    <xf numFmtId="44" fontId="3" fillId="3" borderId="32" xfId="0" applyNumberFormat="1" applyFont="1" applyFill="1" applyBorder="1" applyAlignment="1">
      <alignment horizontal="center"/>
    </xf>
    <xf numFmtId="44" fontId="7" fillId="3" borderId="32" xfId="0" applyNumberFormat="1" applyFont="1" applyFill="1" applyBorder="1" applyAlignment="1">
      <alignment horizontal="center"/>
    </xf>
    <xf numFmtId="44" fontId="3" fillId="3" borderId="32" xfId="0" applyNumberFormat="1" applyFont="1" applyFill="1" applyBorder="1" applyAlignment="1">
      <alignment horizontal="center" vertical="top" wrapText="1"/>
    </xf>
    <xf numFmtId="0" fontId="3" fillId="3" borderId="34" xfId="0" applyNumberFormat="1" applyFont="1" applyFill="1" applyBorder="1" applyAlignment="1">
      <alignment horizontal="center" wrapText="1"/>
    </xf>
    <xf numFmtId="44" fontId="3" fillId="3" borderId="34" xfId="0" applyNumberFormat="1" applyFont="1" applyFill="1" applyBorder="1" applyAlignment="1">
      <alignment horizontal="center" wrapText="1"/>
    </xf>
    <xf numFmtId="44" fontId="3" fillId="8" borderId="35" xfId="1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4"/>
  <sheetViews>
    <sheetView tabSelected="1" zoomScaleNormal="100" workbookViewId="0">
      <selection activeCell="R103" sqref="R103"/>
    </sheetView>
  </sheetViews>
  <sheetFormatPr defaultRowHeight="12.75" x14ac:dyDescent="0.2"/>
  <cols>
    <col min="1" max="1" width="39.7109375" customWidth="1"/>
    <col min="2" max="2" width="11.140625" hidden="1" customWidth="1"/>
    <col min="3" max="9" width="0" hidden="1" customWidth="1"/>
    <col min="10" max="10" width="22.42578125" hidden="1" customWidth="1"/>
    <col min="11" max="11" width="13" customWidth="1"/>
    <col min="12" max="13" width="12.140625" customWidth="1"/>
    <col min="14" max="14" width="14.42578125" style="202" customWidth="1"/>
    <col min="15" max="15" width="3.28515625" customWidth="1"/>
    <col min="16" max="16" width="9.42578125" customWidth="1"/>
    <col min="17" max="17" width="9.140625" style="169" customWidth="1"/>
    <col min="22" max="22" width="11.85546875" bestFit="1" customWidth="1"/>
  </cols>
  <sheetData>
    <row r="1" spans="1:14" x14ac:dyDescent="0.2">
      <c r="A1" s="44" t="s">
        <v>0</v>
      </c>
      <c r="B1" s="92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>
        <v>2010</v>
      </c>
      <c r="H1" s="44">
        <v>2012</v>
      </c>
      <c r="I1" s="44" t="s">
        <v>69</v>
      </c>
      <c r="J1" s="45" t="s">
        <v>70</v>
      </c>
      <c r="K1" s="44">
        <v>2017</v>
      </c>
      <c r="L1" s="126">
        <v>2018</v>
      </c>
      <c r="M1" s="126">
        <v>2019</v>
      </c>
      <c r="N1" s="181" t="s">
        <v>99</v>
      </c>
    </row>
    <row r="2" spans="1:14" x14ac:dyDescent="0.2">
      <c r="A2" s="47" t="s">
        <v>6</v>
      </c>
      <c r="B2" s="48"/>
      <c r="C2" s="49"/>
      <c r="D2" s="49"/>
      <c r="E2" s="49"/>
      <c r="F2" s="50"/>
      <c r="G2" s="49"/>
      <c r="H2" s="19"/>
      <c r="I2" s="19"/>
      <c r="J2" s="51"/>
      <c r="K2" s="19"/>
      <c r="L2" s="127"/>
      <c r="M2" s="127"/>
      <c r="N2" s="182"/>
    </row>
    <row r="3" spans="1:14" x14ac:dyDescent="0.2">
      <c r="A3" s="4" t="s">
        <v>8</v>
      </c>
      <c r="B3" s="1" t="s">
        <v>7</v>
      </c>
      <c r="C3" s="5">
        <v>3500</v>
      </c>
      <c r="D3" s="5">
        <v>0</v>
      </c>
      <c r="E3" s="5">
        <v>3500</v>
      </c>
      <c r="F3" s="5">
        <v>0</v>
      </c>
      <c r="G3" s="14">
        <v>6000</v>
      </c>
      <c r="H3" s="14">
        <v>8000</v>
      </c>
      <c r="I3" s="17">
        <v>7000</v>
      </c>
      <c r="J3" s="18" t="e">
        <f>I3-#REF!</f>
        <v>#REF!</v>
      </c>
      <c r="K3" s="19">
        <v>7000</v>
      </c>
      <c r="L3" s="127">
        <v>5000</v>
      </c>
      <c r="M3" s="127">
        <v>5000</v>
      </c>
      <c r="N3" s="182"/>
    </row>
    <row r="4" spans="1:14" x14ac:dyDescent="0.2">
      <c r="A4" s="4" t="s">
        <v>9</v>
      </c>
      <c r="B4" s="1" t="s">
        <v>7</v>
      </c>
      <c r="C4" s="2">
        <v>4000</v>
      </c>
      <c r="D4" s="2"/>
      <c r="E4" s="2">
        <v>4000</v>
      </c>
      <c r="F4" s="2"/>
      <c r="G4" s="7">
        <v>10000</v>
      </c>
      <c r="H4" s="7">
        <v>10000</v>
      </c>
      <c r="I4" s="17">
        <v>8000</v>
      </c>
      <c r="J4" s="18" t="e">
        <f>I4-#REF!</f>
        <v>#REF!</v>
      </c>
      <c r="K4" s="19">
        <v>7000</v>
      </c>
      <c r="L4" s="127">
        <v>5000</v>
      </c>
      <c r="M4" s="127">
        <v>5000</v>
      </c>
      <c r="N4" s="182"/>
    </row>
    <row r="5" spans="1:14" x14ac:dyDescent="0.2">
      <c r="A5" s="4" t="s">
        <v>76</v>
      </c>
      <c r="B5" s="1" t="s">
        <v>10</v>
      </c>
      <c r="C5" s="5">
        <v>500</v>
      </c>
      <c r="D5" s="5"/>
      <c r="E5" s="5"/>
      <c r="F5" s="5">
        <v>0</v>
      </c>
      <c r="G5" s="14">
        <v>500</v>
      </c>
      <c r="H5" s="14">
        <v>500</v>
      </c>
      <c r="I5" s="17">
        <v>500</v>
      </c>
      <c r="J5" s="18" t="e">
        <f>I5-#REF!</f>
        <v>#REF!</v>
      </c>
      <c r="K5" s="19">
        <v>750</v>
      </c>
      <c r="L5" s="127">
        <v>750</v>
      </c>
      <c r="M5" s="127">
        <v>500</v>
      </c>
      <c r="N5" s="182">
        <v>-250</v>
      </c>
    </row>
    <row r="6" spans="1:14" x14ac:dyDescent="0.2">
      <c r="A6" s="4" t="s">
        <v>63</v>
      </c>
      <c r="B6" s="1" t="s">
        <v>11</v>
      </c>
      <c r="C6" s="5"/>
      <c r="D6" s="5"/>
      <c r="E6" s="5"/>
      <c r="F6" s="5">
        <v>1000</v>
      </c>
      <c r="G6" s="14">
        <v>1500</v>
      </c>
      <c r="H6" s="14">
        <v>1500</v>
      </c>
      <c r="I6" s="17">
        <v>3000</v>
      </c>
      <c r="J6" s="18" t="e">
        <f>I6-#REF!</f>
        <v>#REF!</v>
      </c>
      <c r="K6" s="19">
        <v>500</v>
      </c>
      <c r="L6" s="127">
        <v>500</v>
      </c>
      <c r="M6" s="127">
        <v>500</v>
      </c>
      <c r="N6" s="182"/>
    </row>
    <row r="7" spans="1:14" x14ac:dyDescent="0.2">
      <c r="A7" s="4" t="s">
        <v>65</v>
      </c>
      <c r="B7" s="1" t="s">
        <v>12</v>
      </c>
      <c r="C7" s="5"/>
      <c r="D7" s="5"/>
      <c r="E7" s="5"/>
      <c r="F7" s="5">
        <v>1500</v>
      </c>
      <c r="G7" s="14">
        <v>3500</v>
      </c>
      <c r="H7" s="14">
        <v>3500</v>
      </c>
      <c r="I7" s="17">
        <v>1500</v>
      </c>
      <c r="J7" s="18" t="e">
        <f>I7-#REF!</f>
        <v>#REF!</v>
      </c>
      <c r="K7" s="19">
        <v>750</v>
      </c>
      <c r="L7" s="127">
        <v>750</v>
      </c>
      <c r="M7" s="127">
        <v>750</v>
      </c>
      <c r="N7" s="182"/>
    </row>
    <row r="8" spans="1:14" x14ac:dyDescent="0.2">
      <c r="A8" s="4" t="s">
        <v>14</v>
      </c>
      <c r="B8" s="1" t="s">
        <v>10</v>
      </c>
      <c r="C8" s="5"/>
      <c r="D8" s="5">
        <v>1000</v>
      </c>
      <c r="E8" s="5"/>
      <c r="F8" s="5"/>
      <c r="G8" s="14">
        <v>1000</v>
      </c>
      <c r="H8" s="14">
        <v>1000</v>
      </c>
      <c r="I8" s="17">
        <v>3000</v>
      </c>
      <c r="J8" s="18" t="e">
        <f>I8-#REF!</f>
        <v>#REF!</v>
      </c>
      <c r="K8" s="19">
        <v>3000</v>
      </c>
      <c r="L8" s="127">
        <v>1500</v>
      </c>
      <c r="M8" s="127">
        <v>1500</v>
      </c>
      <c r="N8" s="182"/>
    </row>
    <row r="9" spans="1:14" x14ac:dyDescent="0.2">
      <c r="A9" s="4" t="s">
        <v>96</v>
      </c>
      <c r="B9" s="158" t="s">
        <v>97</v>
      </c>
      <c r="C9" s="5"/>
      <c r="D9" s="5"/>
      <c r="E9" s="5">
        <v>1000</v>
      </c>
      <c r="F9" s="5"/>
      <c r="G9" s="14">
        <v>1000</v>
      </c>
      <c r="H9" s="14">
        <v>1000</v>
      </c>
      <c r="I9" s="17">
        <v>1000</v>
      </c>
      <c r="J9" s="18" t="e">
        <f>I9-#REF!</f>
        <v>#REF!</v>
      </c>
      <c r="K9" s="19">
        <v>0</v>
      </c>
      <c r="L9" s="127">
        <v>2500</v>
      </c>
      <c r="M9" s="127">
        <v>2500</v>
      </c>
      <c r="N9" s="182"/>
    </row>
    <row r="10" spans="1:14" x14ac:dyDescent="0.2">
      <c r="A10" s="4" t="s">
        <v>67</v>
      </c>
      <c r="B10" s="1"/>
      <c r="C10" s="5"/>
      <c r="D10" s="5"/>
      <c r="E10" s="5"/>
      <c r="F10" s="5"/>
      <c r="G10" s="14"/>
      <c r="H10" s="14"/>
      <c r="I10" s="17">
        <v>7500</v>
      </c>
      <c r="J10" s="18" t="e">
        <f>I10-#REF!</f>
        <v>#REF!</v>
      </c>
      <c r="K10" s="19">
        <v>7000</v>
      </c>
      <c r="L10" s="127">
        <v>0</v>
      </c>
      <c r="M10" s="127">
        <v>0</v>
      </c>
      <c r="N10" s="182"/>
    </row>
    <row r="11" spans="1:14" x14ac:dyDescent="0.2">
      <c r="A11" s="4" t="s">
        <v>83</v>
      </c>
      <c r="B11" s="1" t="s">
        <v>12</v>
      </c>
      <c r="C11" s="5"/>
      <c r="D11" s="5"/>
      <c r="E11" s="5">
        <v>800</v>
      </c>
      <c r="F11" s="5"/>
      <c r="G11" s="14">
        <v>1000</v>
      </c>
      <c r="H11" s="14">
        <v>1500</v>
      </c>
      <c r="I11" s="17">
        <v>800</v>
      </c>
      <c r="J11" s="18" t="e">
        <f>I11-#REF!</f>
        <v>#REF!</v>
      </c>
      <c r="K11" s="19">
        <v>500</v>
      </c>
      <c r="L11" s="19">
        <v>500</v>
      </c>
      <c r="M11" s="19">
        <v>500</v>
      </c>
      <c r="N11" s="182"/>
    </row>
    <row r="12" spans="1:14" x14ac:dyDescent="0.2">
      <c r="A12" s="53" t="s">
        <v>16</v>
      </c>
      <c r="B12" s="54"/>
      <c r="C12" s="55">
        <f t="shared" ref="C12:I12" si="0">SUM(C3:C11)</f>
        <v>8000</v>
      </c>
      <c r="D12" s="55">
        <f t="shared" si="0"/>
        <v>1000</v>
      </c>
      <c r="E12" s="55">
        <f t="shared" si="0"/>
        <v>9300</v>
      </c>
      <c r="F12" s="55">
        <f t="shared" si="0"/>
        <v>2500</v>
      </c>
      <c r="G12" s="55">
        <f t="shared" si="0"/>
        <v>24500</v>
      </c>
      <c r="H12" s="55">
        <f t="shared" si="0"/>
        <v>27000</v>
      </c>
      <c r="I12" s="55">
        <f t="shared" si="0"/>
        <v>32300</v>
      </c>
      <c r="J12" s="56" t="e">
        <f>I12-#REF!</f>
        <v>#REF!</v>
      </c>
      <c r="K12" s="55">
        <f>SUM(K3:K11)</f>
        <v>26500</v>
      </c>
      <c r="L12" s="128">
        <f>SUM(L3:L11)</f>
        <v>16500</v>
      </c>
      <c r="M12" s="128">
        <f>SUM(M3:M11)</f>
        <v>16250</v>
      </c>
      <c r="N12" s="181">
        <f>SUM(N3:N11)</f>
        <v>-250</v>
      </c>
    </row>
    <row r="13" spans="1:14" ht="13.5" thickBot="1" x14ac:dyDescent="0.25">
      <c r="A13" s="46" t="s">
        <v>87</v>
      </c>
      <c r="B13" s="21" t="s">
        <v>13</v>
      </c>
      <c r="C13" s="22">
        <v>1000</v>
      </c>
      <c r="D13" s="22">
        <v>2500</v>
      </c>
      <c r="E13" s="22">
        <v>2500</v>
      </c>
      <c r="F13" s="22">
        <v>1500</v>
      </c>
      <c r="G13" s="23">
        <v>3000</v>
      </c>
      <c r="H13" s="23">
        <v>7500</v>
      </c>
      <c r="I13" s="24">
        <v>7500</v>
      </c>
      <c r="J13" s="25" t="e">
        <f>I13-#REF!</f>
        <v>#REF!</v>
      </c>
      <c r="K13" s="26">
        <v>6750</v>
      </c>
      <c r="L13" s="129">
        <v>5000</v>
      </c>
      <c r="M13" s="129">
        <v>5000</v>
      </c>
      <c r="N13" s="183"/>
    </row>
    <row r="14" spans="1:14" ht="13.5" thickBot="1" x14ac:dyDescent="0.25">
      <c r="A14" s="57" t="s">
        <v>62</v>
      </c>
      <c r="B14" s="132"/>
      <c r="C14" s="58">
        <v>5000</v>
      </c>
      <c r="D14" s="58">
        <v>10500</v>
      </c>
      <c r="E14" s="58">
        <v>6500</v>
      </c>
      <c r="F14" s="58">
        <v>10500</v>
      </c>
      <c r="G14" s="58">
        <v>32500</v>
      </c>
      <c r="H14" s="58">
        <v>35000</v>
      </c>
      <c r="I14" s="58">
        <f>SUM(I12:I13)</f>
        <v>39800</v>
      </c>
      <c r="J14" s="59" t="e">
        <f>I14-#REF!</f>
        <v>#REF!</v>
      </c>
      <c r="K14" s="58">
        <f>K12+K13</f>
        <v>33250</v>
      </c>
      <c r="L14" s="58">
        <f>SUM(L12:L13)</f>
        <v>21500</v>
      </c>
      <c r="M14" s="58">
        <f>SUM(M12:M13)</f>
        <v>21250</v>
      </c>
      <c r="N14" s="184">
        <f>SUM(N12:N13)</f>
        <v>-250</v>
      </c>
    </row>
    <row r="15" spans="1:14" x14ac:dyDescent="0.2">
      <c r="A15" s="27"/>
      <c r="B15" s="28"/>
      <c r="C15" s="29"/>
      <c r="D15" s="29"/>
      <c r="E15" s="29"/>
      <c r="F15" s="29"/>
      <c r="G15" s="29"/>
      <c r="H15" s="29"/>
      <c r="I15" s="30"/>
      <c r="J15" s="30"/>
      <c r="K15" s="67"/>
      <c r="L15" s="130"/>
      <c r="M15" s="130"/>
      <c r="N15" s="185"/>
    </row>
    <row r="16" spans="1:14" x14ac:dyDescent="0.2">
      <c r="A16" s="47" t="s">
        <v>17</v>
      </c>
      <c r="B16" s="48"/>
      <c r="C16" s="49"/>
      <c r="D16" s="49"/>
      <c r="E16" s="49"/>
      <c r="F16" s="52"/>
      <c r="G16" s="49"/>
      <c r="H16" s="49"/>
      <c r="I16" s="19"/>
      <c r="J16" s="19"/>
      <c r="K16" s="19"/>
      <c r="L16" s="127"/>
      <c r="M16" s="127"/>
      <c r="N16" s="113"/>
    </row>
    <row r="17" spans="1:16" x14ac:dyDescent="0.2">
      <c r="A17" s="4" t="s">
        <v>18</v>
      </c>
      <c r="B17" s="1"/>
      <c r="C17" s="2"/>
      <c r="D17" s="2"/>
      <c r="E17" s="2"/>
      <c r="F17" s="2"/>
      <c r="G17" s="7"/>
      <c r="H17" s="7"/>
      <c r="I17" s="17"/>
      <c r="J17" s="18" t="e">
        <f>I17-#REF!</f>
        <v>#REF!</v>
      </c>
      <c r="K17" s="19"/>
      <c r="L17" s="127"/>
      <c r="M17" s="127"/>
      <c r="N17" s="182"/>
    </row>
    <row r="18" spans="1:16" x14ac:dyDescent="0.2">
      <c r="A18" s="4" t="s">
        <v>19</v>
      </c>
      <c r="B18" s="1" t="s">
        <v>20</v>
      </c>
      <c r="C18" s="5">
        <v>3750</v>
      </c>
      <c r="D18" s="5"/>
      <c r="E18" s="5">
        <v>3750</v>
      </c>
      <c r="F18" s="5"/>
      <c r="G18" s="14">
        <v>7000</v>
      </c>
      <c r="H18" s="14">
        <v>7500</v>
      </c>
      <c r="I18" s="17">
        <v>7500</v>
      </c>
      <c r="J18" s="18" t="e">
        <f>I18-#REF!</f>
        <v>#REF!</v>
      </c>
      <c r="K18" s="19">
        <v>7000</v>
      </c>
      <c r="L18" s="127">
        <v>7000</v>
      </c>
      <c r="M18" s="127">
        <v>7000</v>
      </c>
      <c r="N18" s="182"/>
    </row>
    <row r="19" spans="1:16" x14ac:dyDescent="0.2">
      <c r="A19" s="4" t="s">
        <v>86</v>
      </c>
      <c r="B19" s="1"/>
      <c r="C19" s="5"/>
      <c r="D19" s="5"/>
      <c r="E19" s="5"/>
      <c r="F19" s="5"/>
      <c r="G19" s="14"/>
      <c r="H19" s="14"/>
      <c r="I19" s="17">
        <v>3750</v>
      </c>
      <c r="J19" s="18" t="e">
        <f>I19-#REF!</f>
        <v>#REF!</v>
      </c>
      <c r="K19" s="19">
        <v>3250</v>
      </c>
      <c r="L19" s="127">
        <v>0</v>
      </c>
      <c r="M19" s="127"/>
      <c r="N19" s="182"/>
    </row>
    <row r="20" spans="1:16" x14ac:dyDescent="0.2">
      <c r="A20" s="4" t="s">
        <v>85</v>
      </c>
      <c r="B20" s="1"/>
      <c r="C20" s="5"/>
      <c r="D20" s="5"/>
      <c r="E20" s="5"/>
      <c r="F20" s="5"/>
      <c r="G20" s="14"/>
      <c r="H20" s="14"/>
      <c r="I20" s="17"/>
      <c r="J20" s="18"/>
      <c r="K20" s="19">
        <v>3250</v>
      </c>
      <c r="L20" s="127">
        <v>3000</v>
      </c>
      <c r="M20" s="127">
        <v>1000</v>
      </c>
      <c r="N20" s="182">
        <v>-2000</v>
      </c>
    </row>
    <row r="21" spans="1:16" x14ac:dyDescent="0.2">
      <c r="A21" s="10" t="s">
        <v>93</v>
      </c>
      <c r="B21" s="4"/>
      <c r="C21" s="5"/>
      <c r="D21" s="5"/>
      <c r="E21" s="5"/>
      <c r="F21" s="5"/>
      <c r="G21" s="14"/>
      <c r="H21" s="14"/>
      <c r="I21" s="17"/>
      <c r="J21" s="18"/>
      <c r="K21" s="19">
        <v>7000</v>
      </c>
      <c r="L21" s="127">
        <v>0</v>
      </c>
      <c r="M21" s="127">
        <v>0</v>
      </c>
      <c r="N21" s="182"/>
    </row>
    <row r="22" spans="1:16" x14ac:dyDescent="0.2">
      <c r="A22" s="10" t="s">
        <v>94</v>
      </c>
      <c r="B22" s="4" t="s">
        <v>21</v>
      </c>
      <c r="C22" s="5">
        <v>3750</v>
      </c>
      <c r="D22" s="5"/>
      <c r="E22" s="5">
        <v>3750</v>
      </c>
      <c r="F22" s="5"/>
      <c r="G22" s="14">
        <v>7000</v>
      </c>
      <c r="H22" s="14">
        <v>7500</v>
      </c>
      <c r="I22" s="17">
        <v>7500</v>
      </c>
      <c r="J22" s="18" t="e">
        <f>I22-#REF!</f>
        <v>#REF!</v>
      </c>
      <c r="K22" s="19">
        <v>0</v>
      </c>
      <c r="L22" s="127">
        <v>3000</v>
      </c>
      <c r="M22" s="127">
        <v>3000</v>
      </c>
      <c r="N22" s="182"/>
    </row>
    <row r="23" spans="1:16" x14ac:dyDescent="0.2">
      <c r="A23" s="4" t="s">
        <v>22</v>
      </c>
      <c r="B23" s="1"/>
      <c r="C23" s="2"/>
      <c r="D23" s="2"/>
      <c r="E23" s="2"/>
      <c r="F23" s="2"/>
      <c r="G23" s="7"/>
      <c r="H23" s="7"/>
      <c r="I23" s="17"/>
      <c r="J23" s="18" t="e">
        <f>I23-#REF!</f>
        <v>#REF!</v>
      </c>
      <c r="K23" s="19"/>
      <c r="L23" s="127"/>
      <c r="M23" s="127"/>
      <c r="N23" s="182"/>
    </row>
    <row r="24" spans="1:16" x14ac:dyDescent="0.2">
      <c r="A24" s="11" t="s">
        <v>77</v>
      </c>
      <c r="B24" s="12" t="s">
        <v>23</v>
      </c>
      <c r="C24" s="5"/>
      <c r="D24" s="5">
        <v>2500</v>
      </c>
      <c r="E24" s="5"/>
      <c r="F24" s="5"/>
      <c r="G24" s="14">
        <v>4500</v>
      </c>
      <c r="H24" s="14">
        <v>4000</v>
      </c>
      <c r="I24" s="17">
        <v>3750</v>
      </c>
      <c r="J24" s="18" t="e">
        <f>I24-#REF!</f>
        <v>#REF!</v>
      </c>
      <c r="K24" s="19">
        <v>2500</v>
      </c>
      <c r="L24" s="127">
        <v>0</v>
      </c>
      <c r="M24" s="127">
        <v>0</v>
      </c>
      <c r="N24" s="182"/>
    </row>
    <row r="25" spans="1:16" x14ac:dyDescent="0.2">
      <c r="A25" s="11" t="s">
        <v>78</v>
      </c>
      <c r="B25" s="1"/>
      <c r="C25" s="5">
        <v>5000</v>
      </c>
      <c r="D25" s="5"/>
      <c r="E25" s="5"/>
      <c r="F25" s="5"/>
      <c r="G25" s="14">
        <v>1500</v>
      </c>
      <c r="H25" s="14">
        <v>5000</v>
      </c>
      <c r="I25" s="17">
        <v>4000</v>
      </c>
      <c r="J25" s="18" t="e">
        <f>I25-#REF!</f>
        <v>#REF!</v>
      </c>
      <c r="K25" s="19">
        <v>3500</v>
      </c>
      <c r="L25" s="127">
        <v>3500</v>
      </c>
      <c r="M25" s="127">
        <v>3500</v>
      </c>
      <c r="N25" s="182"/>
    </row>
    <row r="26" spans="1:16" x14ac:dyDescent="0.2">
      <c r="A26" s="11" t="s">
        <v>79</v>
      </c>
      <c r="B26" s="1" t="s">
        <v>24</v>
      </c>
      <c r="C26" s="5"/>
      <c r="D26" s="5">
        <v>3750</v>
      </c>
      <c r="E26" s="5">
        <v>3750</v>
      </c>
      <c r="F26" s="5"/>
      <c r="G26" s="14">
        <v>4500</v>
      </c>
      <c r="H26" s="14">
        <v>7500</v>
      </c>
      <c r="I26" s="17">
        <v>7500</v>
      </c>
      <c r="J26" s="18" t="e">
        <f>I26-#REF!</f>
        <v>#REF!</v>
      </c>
      <c r="K26" s="19">
        <v>7000</v>
      </c>
      <c r="L26" s="127">
        <v>7000</v>
      </c>
      <c r="M26" s="127">
        <v>7000</v>
      </c>
      <c r="N26" s="182"/>
    </row>
    <row r="27" spans="1:16" x14ac:dyDescent="0.2">
      <c r="A27" s="11" t="s">
        <v>25</v>
      </c>
      <c r="B27" s="1" t="s">
        <v>15</v>
      </c>
      <c r="C27" s="5">
        <v>3750</v>
      </c>
      <c r="D27" s="5">
        <v>3750</v>
      </c>
      <c r="E27" s="8"/>
      <c r="F27" s="5"/>
      <c r="G27" s="14" t="e">
        <f>SUM(#REF!)</f>
        <v>#REF!</v>
      </c>
      <c r="H27" s="14">
        <v>7500</v>
      </c>
      <c r="I27" s="17">
        <v>7500</v>
      </c>
      <c r="J27" s="18" t="e">
        <f>I27-#REF!</f>
        <v>#REF!</v>
      </c>
      <c r="K27" s="19">
        <v>7000</v>
      </c>
      <c r="L27" s="127">
        <v>7000</v>
      </c>
      <c r="M27" s="127">
        <v>0</v>
      </c>
      <c r="N27" s="182">
        <f>M27-L27</f>
        <v>-7000</v>
      </c>
    </row>
    <row r="28" spans="1:16" x14ac:dyDescent="0.2">
      <c r="A28" s="11" t="s">
        <v>80</v>
      </c>
      <c r="B28" s="1"/>
      <c r="C28" s="5"/>
      <c r="D28" s="5">
        <v>2000</v>
      </c>
      <c r="E28" s="5"/>
      <c r="F28" s="5"/>
      <c r="G28" s="14">
        <v>2000</v>
      </c>
      <c r="H28" s="14">
        <v>2000</v>
      </c>
      <c r="I28" s="17">
        <v>2000</v>
      </c>
      <c r="J28" s="18" t="e">
        <f>I28-#REF!</f>
        <v>#REF!</v>
      </c>
      <c r="K28" s="19">
        <v>3250</v>
      </c>
      <c r="L28" s="127">
        <v>3250</v>
      </c>
      <c r="M28" s="129">
        <v>3250</v>
      </c>
      <c r="N28" s="182"/>
    </row>
    <row r="29" spans="1:16" ht="13.5" thickBot="1" x14ac:dyDescent="0.25">
      <c r="A29" s="4" t="s">
        <v>39</v>
      </c>
      <c r="B29" s="1" t="s">
        <v>40</v>
      </c>
      <c r="C29" s="5"/>
      <c r="D29" s="5">
        <v>2500</v>
      </c>
      <c r="E29" s="5"/>
      <c r="F29" s="5">
        <v>2500</v>
      </c>
      <c r="G29" s="14">
        <v>7500</v>
      </c>
      <c r="H29" s="14">
        <v>5000</v>
      </c>
      <c r="I29" s="17">
        <v>5000</v>
      </c>
      <c r="J29" s="18" t="e">
        <f>I29-#REF!</f>
        <v>#REF!</v>
      </c>
      <c r="K29" s="19">
        <v>7000</v>
      </c>
      <c r="L29" s="19">
        <v>3500</v>
      </c>
      <c r="M29" s="19">
        <v>3500</v>
      </c>
      <c r="N29" s="182"/>
    </row>
    <row r="30" spans="1:16" ht="13.5" thickBot="1" x14ac:dyDescent="0.25">
      <c r="A30" s="60" t="s">
        <v>16</v>
      </c>
      <c r="B30" s="61"/>
      <c r="C30" s="62">
        <f t="shared" ref="C30:I30" si="1">SUM(C17:C28)</f>
        <v>16250</v>
      </c>
      <c r="D30" s="62">
        <f t="shared" si="1"/>
        <v>12000</v>
      </c>
      <c r="E30" s="62">
        <f t="shared" si="1"/>
        <v>11250</v>
      </c>
      <c r="F30" s="62">
        <f t="shared" si="1"/>
        <v>0</v>
      </c>
      <c r="G30" s="62" t="e">
        <f t="shared" si="1"/>
        <v>#REF!</v>
      </c>
      <c r="H30" s="62">
        <f t="shared" si="1"/>
        <v>41000</v>
      </c>
      <c r="I30" s="62">
        <f t="shared" si="1"/>
        <v>43500</v>
      </c>
      <c r="J30" s="64" t="e">
        <f>I30-#REF!</f>
        <v>#REF!</v>
      </c>
      <c r="K30" s="63">
        <f>SUM(K18:K28)</f>
        <v>43750</v>
      </c>
      <c r="L30" s="63">
        <f>SUM(L18:L28)</f>
        <v>33750</v>
      </c>
      <c r="M30" s="173">
        <f>SUM(M18:M29)</f>
        <v>28250</v>
      </c>
      <c r="N30" s="186">
        <f>SUM(N20:N29)</f>
        <v>-9000</v>
      </c>
      <c r="P30" s="97"/>
    </row>
    <row r="31" spans="1:16" x14ac:dyDescent="0.2">
      <c r="A31" s="6"/>
      <c r="B31" s="3"/>
      <c r="C31" s="6"/>
      <c r="D31" s="6"/>
      <c r="E31" s="6"/>
      <c r="F31" s="6"/>
      <c r="G31" s="6"/>
      <c r="H31" s="6"/>
      <c r="I31" s="17"/>
      <c r="J31" s="17"/>
      <c r="K31" s="6"/>
      <c r="L31" s="131"/>
      <c r="M31" s="130"/>
      <c r="N31" s="187"/>
    </row>
    <row r="32" spans="1:16" x14ac:dyDescent="0.2">
      <c r="A32" s="47" t="s">
        <v>59</v>
      </c>
      <c r="B32" s="47"/>
      <c r="C32" s="19"/>
      <c r="D32" s="19"/>
      <c r="E32" s="19"/>
      <c r="F32" s="19"/>
      <c r="G32" s="19"/>
      <c r="H32" s="19"/>
      <c r="I32" s="19"/>
      <c r="J32" s="19"/>
      <c r="K32" s="19"/>
      <c r="L32" s="127"/>
      <c r="M32" s="127"/>
      <c r="N32" s="113"/>
    </row>
    <row r="33" spans="1:14" x14ac:dyDescent="0.2">
      <c r="A33" s="4" t="s">
        <v>60</v>
      </c>
      <c r="B33" s="1" t="s">
        <v>26</v>
      </c>
      <c r="C33" s="9"/>
      <c r="D33" s="9"/>
      <c r="E33" s="9"/>
      <c r="F33" s="2">
        <v>1000</v>
      </c>
      <c r="G33" s="7">
        <v>1500</v>
      </c>
      <c r="H33" s="7">
        <v>1500</v>
      </c>
      <c r="I33" s="17">
        <v>1000</v>
      </c>
      <c r="J33" s="18" t="e">
        <f>I33-#REF!</f>
        <v>#REF!</v>
      </c>
      <c r="K33" s="19">
        <v>500</v>
      </c>
      <c r="L33" s="127">
        <v>500</v>
      </c>
      <c r="M33" s="127">
        <v>0</v>
      </c>
      <c r="N33" s="182">
        <v>-500</v>
      </c>
    </row>
    <row r="34" spans="1:14" x14ac:dyDescent="0.2">
      <c r="A34" s="4" t="s">
        <v>27</v>
      </c>
      <c r="B34" s="1" t="s">
        <v>28</v>
      </c>
      <c r="C34" s="5"/>
      <c r="D34" s="5"/>
      <c r="E34" s="5"/>
      <c r="F34" s="5">
        <v>5000</v>
      </c>
      <c r="G34" s="14">
        <v>4500</v>
      </c>
      <c r="H34" s="14">
        <v>5000</v>
      </c>
      <c r="I34" s="17">
        <v>5000</v>
      </c>
      <c r="J34" s="18" t="e">
        <f>I34-#REF!</f>
        <v>#REF!</v>
      </c>
      <c r="K34" s="19">
        <v>4500</v>
      </c>
      <c r="L34" s="127">
        <v>4500</v>
      </c>
      <c r="M34" s="127">
        <v>4500</v>
      </c>
      <c r="N34" s="182">
        <v>0</v>
      </c>
    </row>
    <row r="35" spans="1:14" x14ac:dyDescent="0.2">
      <c r="A35" s="4" t="s">
        <v>61</v>
      </c>
      <c r="B35" s="1" t="s">
        <v>29</v>
      </c>
      <c r="C35" s="5"/>
      <c r="D35" s="5"/>
      <c r="E35" s="5">
        <v>3000</v>
      </c>
      <c r="F35" s="5"/>
      <c r="G35" s="14">
        <v>2500</v>
      </c>
      <c r="H35" s="14">
        <v>3000</v>
      </c>
      <c r="I35" s="17">
        <v>3000</v>
      </c>
      <c r="J35" s="18" t="e">
        <f>I35-#REF!</f>
        <v>#REF!</v>
      </c>
      <c r="K35" s="19">
        <v>2500</v>
      </c>
      <c r="L35" s="127">
        <v>2000</v>
      </c>
      <c r="M35" s="127">
        <v>2000</v>
      </c>
      <c r="N35" s="182">
        <v>0</v>
      </c>
    </row>
    <row r="36" spans="1:14" x14ac:dyDescent="0.2">
      <c r="A36" s="1" t="s">
        <v>100</v>
      </c>
      <c r="B36" s="1" t="s">
        <v>12</v>
      </c>
      <c r="C36" s="5"/>
      <c r="D36" s="5"/>
      <c r="E36" s="5">
        <v>3000</v>
      </c>
      <c r="F36" s="5"/>
      <c r="G36" s="14">
        <v>2500</v>
      </c>
      <c r="H36" s="14">
        <v>3000</v>
      </c>
      <c r="I36" s="17">
        <v>3000</v>
      </c>
      <c r="J36" s="18" t="e">
        <f>I36-#REF!</f>
        <v>#REF!</v>
      </c>
      <c r="K36" s="19">
        <v>2500</v>
      </c>
      <c r="L36" s="127">
        <v>2500</v>
      </c>
      <c r="M36" s="127">
        <v>2500</v>
      </c>
      <c r="N36" s="182">
        <v>0</v>
      </c>
    </row>
    <row r="37" spans="1:14" x14ac:dyDescent="0.2">
      <c r="A37" s="34" t="s">
        <v>82</v>
      </c>
      <c r="B37" s="21"/>
      <c r="C37" s="31"/>
      <c r="D37" s="31"/>
      <c r="E37" s="31"/>
      <c r="F37" s="31"/>
      <c r="G37" s="32"/>
      <c r="H37" s="32"/>
      <c r="I37" s="24"/>
      <c r="J37" s="25"/>
      <c r="K37" s="26">
        <v>2000</v>
      </c>
      <c r="L37" s="129">
        <v>1500</v>
      </c>
      <c r="M37" s="129">
        <v>0</v>
      </c>
      <c r="N37" s="182">
        <v>-1500</v>
      </c>
    </row>
    <row r="38" spans="1:14" ht="13.5" thickBot="1" x14ac:dyDescent="0.25">
      <c r="A38" s="33" t="s">
        <v>75</v>
      </c>
      <c r="B38" s="133" t="s">
        <v>30</v>
      </c>
      <c r="C38" s="31"/>
      <c r="D38" s="31"/>
      <c r="E38" s="31">
        <v>2500</v>
      </c>
      <c r="F38" s="31"/>
      <c r="G38" s="32">
        <v>2500</v>
      </c>
      <c r="H38" s="32">
        <v>2500</v>
      </c>
      <c r="I38" s="24">
        <v>2500</v>
      </c>
      <c r="J38" s="25" t="e">
        <f>I38-#REF!</f>
        <v>#REF!</v>
      </c>
      <c r="K38" s="26">
        <v>2000</v>
      </c>
      <c r="L38" s="129">
        <v>2000</v>
      </c>
      <c r="M38" s="129">
        <v>2000</v>
      </c>
      <c r="N38" s="183">
        <v>0</v>
      </c>
    </row>
    <row r="39" spans="1:14" x14ac:dyDescent="0.2">
      <c r="A39" s="143" t="s">
        <v>16</v>
      </c>
      <c r="B39" s="143" t="s">
        <v>16</v>
      </c>
      <c r="C39" s="143" t="s">
        <v>16</v>
      </c>
      <c r="D39" s="143" t="s">
        <v>16</v>
      </c>
      <c r="E39" s="143" t="s">
        <v>16</v>
      </c>
      <c r="F39" s="143" t="s">
        <v>16</v>
      </c>
      <c r="G39" s="143" t="s">
        <v>16</v>
      </c>
      <c r="H39" s="143" t="s">
        <v>16</v>
      </c>
      <c r="I39" s="143" t="s">
        <v>16</v>
      </c>
      <c r="J39" s="143" t="s">
        <v>16</v>
      </c>
      <c r="K39" s="143">
        <f>SUM(K32:K38)</f>
        <v>14000</v>
      </c>
      <c r="L39" s="143">
        <f>SUM(L34:L38)</f>
        <v>12500</v>
      </c>
      <c r="M39" s="143">
        <f>SUM(M34:M38)</f>
        <v>11000</v>
      </c>
      <c r="N39" s="143">
        <f>SUM(N33:N38)</f>
        <v>-2000</v>
      </c>
    </row>
    <row r="40" spans="1:14" x14ac:dyDescent="0.2">
      <c r="A40" s="147"/>
      <c r="B40" s="147"/>
      <c r="C40" s="206"/>
      <c r="D40" s="206"/>
      <c r="E40" s="206"/>
      <c r="F40" s="206"/>
      <c r="G40" s="206"/>
      <c r="H40" s="206"/>
      <c r="I40" s="206"/>
      <c r="J40" s="150"/>
      <c r="K40" s="206"/>
      <c r="L40" s="206"/>
      <c r="M40" s="206"/>
      <c r="N40" s="198"/>
    </row>
    <row r="41" spans="1:14" x14ac:dyDescent="0.2">
      <c r="A41" s="147"/>
      <c r="B41" s="147"/>
      <c r="C41" s="206"/>
      <c r="D41" s="206"/>
      <c r="E41" s="206"/>
      <c r="F41" s="206"/>
      <c r="G41" s="206"/>
      <c r="H41" s="206"/>
      <c r="I41" s="206"/>
      <c r="J41" s="150"/>
      <c r="K41" s="206"/>
      <c r="L41" s="206"/>
      <c r="M41" s="206"/>
      <c r="N41" s="198"/>
    </row>
    <row r="42" spans="1:14" x14ac:dyDescent="0.2">
      <c r="A42" s="147"/>
      <c r="B42" s="147"/>
      <c r="C42" s="206"/>
      <c r="D42" s="206"/>
      <c r="E42" s="206"/>
      <c r="F42" s="206"/>
      <c r="G42" s="206"/>
      <c r="H42" s="206"/>
      <c r="I42" s="206"/>
      <c r="J42" s="150"/>
      <c r="K42" s="206"/>
      <c r="L42" s="206"/>
      <c r="M42" s="206"/>
      <c r="N42" s="198"/>
    </row>
    <row r="43" spans="1:14" x14ac:dyDescent="0.2">
      <c r="A43" s="147"/>
      <c r="B43" s="147"/>
      <c r="C43" s="206"/>
      <c r="D43" s="206"/>
      <c r="E43" s="206"/>
      <c r="F43" s="206"/>
      <c r="G43" s="206"/>
      <c r="H43" s="206"/>
      <c r="I43" s="206"/>
      <c r="J43" s="150"/>
      <c r="K43" s="206"/>
      <c r="L43" s="206"/>
      <c r="M43" s="206"/>
      <c r="N43" s="198"/>
    </row>
    <row r="44" spans="1:14" x14ac:dyDescent="0.2">
      <c r="A44" s="147"/>
      <c r="B44" s="147"/>
      <c r="C44" s="206"/>
      <c r="D44" s="206"/>
      <c r="E44" s="206"/>
      <c r="F44" s="206"/>
      <c r="G44" s="206"/>
      <c r="H44" s="206"/>
      <c r="I44" s="206"/>
      <c r="J44" s="150"/>
      <c r="K44" s="206"/>
      <c r="L44" s="206"/>
      <c r="M44" s="206"/>
      <c r="N44" s="198"/>
    </row>
    <row r="45" spans="1:14" x14ac:dyDescent="0.2">
      <c r="A45" s="147"/>
      <c r="B45" s="147"/>
      <c r="C45" s="206"/>
      <c r="D45" s="206"/>
      <c r="E45" s="206"/>
      <c r="F45" s="206"/>
      <c r="G45" s="206"/>
      <c r="H45" s="206"/>
      <c r="I45" s="206"/>
      <c r="J45" s="150"/>
      <c r="K45" s="206"/>
      <c r="L45" s="206"/>
      <c r="M45" s="206"/>
      <c r="N45" s="198"/>
    </row>
    <row r="46" spans="1:14" x14ac:dyDescent="0.2">
      <c r="A46" s="147"/>
      <c r="B46" s="147"/>
      <c r="C46" s="206"/>
      <c r="D46" s="206"/>
      <c r="E46" s="206"/>
      <c r="F46" s="206"/>
      <c r="G46" s="206"/>
      <c r="H46" s="206"/>
      <c r="I46" s="206"/>
      <c r="J46" s="150"/>
      <c r="K46" s="206"/>
      <c r="L46" s="206"/>
      <c r="M46" s="206"/>
      <c r="N46" s="198"/>
    </row>
    <row r="47" spans="1:14" ht="16.5" customHeight="1" x14ac:dyDescent="0.2">
      <c r="A47" s="147"/>
      <c r="B47" s="147"/>
      <c r="C47" s="206"/>
      <c r="D47" s="206"/>
      <c r="E47" s="206"/>
      <c r="F47" s="206"/>
      <c r="G47" s="206"/>
      <c r="H47" s="206"/>
      <c r="I47" s="206"/>
      <c r="J47" s="150"/>
      <c r="K47" s="206"/>
      <c r="L47" s="206"/>
      <c r="M47" s="206"/>
      <c r="N47" s="198"/>
    </row>
    <row r="48" spans="1:14" ht="16.5" customHeight="1" x14ac:dyDescent="0.2">
      <c r="A48" s="147"/>
      <c r="B48" s="147"/>
      <c r="C48" s="206"/>
      <c r="D48" s="206"/>
      <c r="E48" s="206"/>
      <c r="F48" s="206"/>
      <c r="G48" s="206"/>
      <c r="H48" s="206"/>
      <c r="I48" s="206"/>
      <c r="J48" s="150"/>
      <c r="K48" s="206"/>
      <c r="L48" s="206"/>
      <c r="M48" s="206"/>
      <c r="N48" s="198"/>
    </row>
    <row r="49" spans="1:21" ht="16.5" customHeight="1" x14ac:dyDescent="0.2">
      <c r="A49" s="147"/>
      <c r="B49" s="147"/>
      <c r="C49" s="206"/>
      <c r="D49" s="206"/>
      <c r="E49" s="206"/>
      <c r="F49" s="206"/>
      <c r="G49" s="206"/>
      <c r="H49" s="206"/>
      <c r="I49" s="206"/>
      <c r="J49" s="150"/>
      <c r="K49" s="206"/>
      <c r="L49" s="206"/>
      <c r="M49" s="206"/>
      <c r="N49" s="198"/>
    </row>
    <row r="50" spans="1:21" ht="16.5" customHeight="1" x14ac:dyDescent="0.2">
      <c r="A50" s="147"/>
      <c r="B50" s="147"/>
      <c r="C50" s="206"/>
      <c r="D50" s="206"/>
      <c r="E50" s="206"/>
      <c r="F50" s="206"/>
      <c r="G50" s="206"/>
      <c r="H50" s="206"/>
      <c r="I50" s="206"/>
      <c r="J50" s="150"/>
      <c r="K50" s="206"/>
      <c r="L50" s="206"/>
      <c r="M50" s="206"/>
      <c r="N50" s="198"/>
    </row>
    <row r="51" spans="1:21" x14ac:dyDescent="0.2">
      <c r="A51" s="147"/>
      <c r="B51" s="147"/>
      <c r="C51" s="206"/>
      <c r="D51" s="206"/>
      <c r="E51" s="206"/>
      <c r="F51" s="206"/>
      <c r="G51" s="206"/>
      <c r="H51" s="206"/>
      <c r="I51" s="206"/>
      <c r="J51" s="150"/>
      <c r="K51" s="206"/>
      <c r="L51" s="206"/>
      <c r="M51" s="206"/>
      <c r="N51" s="198"/>
    </row>
    <row r="52" spans="1:21" x14ac:dyDescent="0.2">
      <c r="A52" s="147"/>
      <c r="B52" s="147"/>
      <c r="C52" s="206"/>
      <c r="D52" s="206"/>
      <c r="E52" s="206"/>
      <c r="F52" s="206"/>
      <c r="G52" s="206"/>
      <c r="H52" s="206"/>
      <c r="I52" s="206"/>
      <c r="J52" s="150"/>
      <c r="K52" s="206"/>
      <c r="L52" s="206"/>
      <c r="M52" s="206"/>
      <c r="N52" s="198"/>
    </row>
    <row r="53" spans="1:21" s="97" customFormat="1" ht="13.5" thickBot="1" x14ac:dyDescent="0.25">
      <c r="A53" s="147"/>
      <c r="B53" s="147"/>
      <c r="C53" s="206"/>
      <c r="D53" s="206"/>
      <c r="E53" s="206"/>
      <c r="F53" s="206"/>
      <c r="G53" s="206"/>
      <c r="H53" s="206"/>
      <c r="I53" s="206"/>
      <c r="J53" s="150"/>
      <c r="K53" s="206"/>
      <c r="L53" s="206"/>
      <c r="M53" s="206"/>
      <c r="N53" s="198"/>
      <c r="Q53" s="170"/>
    </row>
    <row r="54" spans="1:21" s="97" customFormat="1" ht="13.5" thickBot="1" x14ac:dyDescent="0.25">
      <c r="A54" s="214" t="s">
        <v>0</v>
      </c>
      <c r="B54" s="90" t="s">
        <v>0</v>
      </c>
      <c r="C54" s="90" t="s">
        <v>0</v>
      </c>
      <c r="D54" s="90" t="s">
        <v>0</v>
      </c>
      <c r="E54" s="90" t="s">
        <v>0</v>
      </c>
      <c r="F54" s="90" t="s">
        <v>0</v>
      </c>
      <c r="G54" s="90" t="s">
        <v>0</v>
      </c>
      <c r="H54" s="90" t="s">
        <v>0</v>
      </c>
      <c r="I54" s="90" t="s">
        <v>0</v>
      </c>
      <c r="J54" s="90" t="s">
        <v>0</v>
      </c>
      <c r="K54" s="90">
        <v>2017</v>
      </c>
      <c r="L54" s="90">
        <v>2018</v>
      </c>
      <c r="M54" s="90">
        <v>2019</v>
      </c>
      <c r="N54" s="215" t="s">
        <v>106</v>
      </c>
      <c r="O54"/>
      <c r="P54"/>
      <c r="Q54" s="169"/>
      <c r="R54"/>
      <c r="S54"/>
      <c r="T54"/>
      <c r="U54"/>
    </row>
    <row r="55" spans="1:21" x14ac:dyDescent="0.2">
      <c r="A55" s="211" t="s">
        <v>88</v>
      </c>
      <c r="B55" s="212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213"/>
    </row>
    <row r="56" spans="1:21" x14ac:dyDescent="0.2">
      <c r="A56" s="39" t="s">
        <v>31</v>
      </c>
      <c r="B56" s="166" t="s">
        <v>36</v>
      </c>
      <c r="C56" s="98"/>
      <c r="D56" s="98">
        <v>3750</v>
      </c>
      <c r="E56" s="98"/>
      <c r="F56" s="98">
        <v>3750</v>
      </c>
      <c r="G56" s="99">
        <v>7500</v>
      </c>
      <c r="H56" s="99">
        <v>7500</v>
      </c>
      <c r="I56" s="30">
        <v>7500</v>
      </c>
      <c r="J56" s="100" t="e">
        <f>I56-#REF!</f>
        <v>#REF!</v>
      </c>
      <c r="K56" s="96">
        <v>7000</v>
      </c>
      <c r="L56" s="96">
        <v>3500</v>
      </c>
      <c r="M56" s="96">
        <v>2000</v>
      </c>
      <c r="N56" s="182">
        <v>-1500</v>
      </c>
    </row>
    <row r="57" spans="1:21" x14ac:dyDescent="0.2">
      <c r="A57" s="4" t="s">
        <v>98</v>
      </c>
      <c r="B57" s="1" t="s">
        <v>32</v>
      </c>
      <c r="C57" s="5"/>
      <c r="D57" s="5">
        <v>3750</v>
      </c>
      <c r="E57" s="5"/>
      <c r="F57" s="5">
        <v>3750</v>
      </c>
      <c r="G57" s="14">
        <v>7500</v>
      </c>
      <c r="H57" s="14">
        <v>7500</v>
      </c>
      <c r="I57" s="17">
        <v>7500</v>
      </c>
      <c r="J57" s="18" t="e">
        <f>I57-#REF!</f>
        <v>#REF!</v>
      </c>
      <c r="K57" s="19">
        <v>7000</v>
      </c>
      <c r="L57" s="19">
        <v>7000</v>
      </c>
      <c r="M57" s="19">
        <v>7000</v>
      </c>
      <c r="N57" s="182"/>
    </row>
    <row r="58" spans="1:21" x14ac:dyDescent="0.2">
      <c r="A58" s="20" t="s">
        <v>72</v>
      </c>
      <c r="B58" s="1" t="s">
        <v>32</v>
      </c>
      <c r="C58" s="5"/>
      <c r="D58" s="5">
        <v>3750</v>
      </c>
      <c r="E58" s="5"/>
      <c r="F58" s="5">
        <v>3750</v>
      </c>
      <c r="G58" s="14">
        <v>7500</v>
      </c>
      <c r="H58" s="14">
        <v>7500</v>
      </c>
      <c r="I58" s="17">
        <v>7500</v>
      </c>
      <c r="J58" s="18" t="e">
        <f>I58-#REF!</f>
        <v>#REF!</v>
      </c>
      <c r="K58" s="19">
        <v>5000</v>
      </c>
      <c r="L58" s="19">
        <v>2500</v>
      </c>
      <c r="M58" s="19">
        <v>2500</v>
      </c>
      <c r="N58" s="182"/>
    </row>
    <row r="59" spans="1:21" x14ac:dyDescent="0.2">
      <c r="A59" s="4" t="s">
        <v>33</v>
      </c>
      <c r="B59" s="1" t="s">
        <v>34</v>
      </c>
      <c r="C59" s="5">
        <v>3750</v>
      </c>
      <c r="D59" s="5">
        <v>3750</v>
      </c>
      <c r="E59" s="5"/>
      <c r="F59" s="5"/>
      <c r="G59" s="14">
        <v>7500</v>
      </c>
      <c r="H59" s="14">
        <v>7500</v>
      </c>
      <c r="I59" s="17">
        <v>7500</v>
      </c>
      <c r="J59" s="18" t="e">
        <f>I59-#REF!</f>
        <v>#REF!</v>
      </c>
      <c r="K59" s="19">
        <v>7000</v>
      </c>
      <c r="L59" s="19">
        <v>5000</v>
      </c>
      <c r="M59" s="19">
        <v>4000</v>
      </c>
      <c r="N59" s="182">
        <f>M59-L59</f>
        <v>-1000</v>
      </c>
    </row>
    <row r="60" spans="1:21" x14ac:dyDescent="0.2">
      <c r="A60" s="4" t="s">
        <v>74</v>
      </c>
      <c r="B60" s="1" t="s">
        <v>28</v>
      </c>
      <c r="C60" s="5">
        <v>3750</v>
      </c>
      <c r="D60" s="5"/>
      <c r="E60" s="5">
        <v>3750</v>
      </c>
      <c r="F60" s="5"/>
      <c r="G60" s="14">
        <v>7500</v>
      </c>
      <c r="H60" s="14">
        <v>7500</v>
      </c>
      <c r="I60" s="17">
        <v>7500</v>
      </c>
      <c r="J60" s="18" t="e">
        <f>I60-#REF!</f>
        <v>#REF!</v>
      </c>
      <c r="K60" s="19">
        <v>7000</v>
      </c>
      <c r="L60" s="19">
        <v>7000</v>
      </c>
      <c r="M60" s="19">
        <v>7000</v>
      </c>
      <c r="N60" s="182"/>
    </row>
    <row r="61" spans="1:21" x14ac:dyDescent="0.2">
      <c r="A61" s="4" t="s">
        <v>35</v>
      </c>
      <c r="B61" s="1" t="s">
        <v>36</v>
      </c>
      <c r="C61" s="5"/>
      <c r="D61" s="5">
        <v>3750</v>
      </c>
      <c r="E61" s="5"/>
      <c r="F61" s="5">
        <v>3750</v>
      </c>
      <c r="G61" s="14">
        <v>7500</v>
      </c>
      <c r="H61" s="14">
        <v>7500</v>
      </c>
      <c r="I61" s="17">
        <v>7500</v>
      </c>
      <c r="J61" s="18" t="e">
        <f>I61-#REF!</f>
        <v>#REF!</v>
      </c>
      <c r="K61" s="19">
        <v>7000</v>
      </c>
      <c r="L61" s="19">
        <v>7000</v>
      </c>
      <c r="M61" s="19">
        <v>7000</v>
      </c>
      <c r="N61" s="182"/>
    </row>
    <row r="62" spans="1:21" x14ac:dyDescent="0.2">
      <c r="A62" s="4" t="s">
        <v>37</v>
      </c>
      <c r="B62" s="4" t="s">
        <v>38</v>
      </c>
      <c r="C62" s="5"/>
      <c r="D62" s="5"/>
      <c r="E62" s="5">
        <v>3750</v>
      </c>
      <c r="F62" s="5">
        <v>3750</v>
      </c>
      <c r="G62" s="14">
        <v>7500</v>
      </c>
      <c r="H62" s="14">
        <v>7500</v>
      </c>
      <c r="I62" s="17">
        <v>7500</v>
      </c>
      <c r="J62" s="18" t="e">
        <f>I62-#REF!</f>
        <v>#REF!</v>
      </c>
      <c r="K62" s="19">
        <v>5000</v>
      </c>
      <c r="L62" s="19">
        <v>5000</v>
      </c>
      <c r="M62" s="19">
        <v>5000</v>
      </c>
      <c r="N62" s="182"/>
    </row>
    <row r="63" spans="1:21" x14ac:dyDescent="0.2">
      <c r="A63" s="4" t="s">
        <v>41</v>
      </c>
      <c r="B63" s="1" t="s">
        <v>42</v>
      </c>
      <c r="C63" s="5">
        <v>7500</v>
      </c>
      <c r="D63" s="5"/>
      <c r="E63" s="5"/>
      <c r="F63" s="5"/>
      <c r="G63" s="14">
        <v>7500</v>
      </c>
      <c r="H63" s="14">
        <v>7500</v>
      </c>
      <c r="I63" s="17">
        <v>7500</v>
      </c>
      <c r="J63" s="18" t="e">
        <f>I63-#REF!</f>
        <v>#REF!</v>
      </c>
      <c r="K63" s="19">
        <v>7000</v>
      </c>
      <c r="L63" s="19">
        <v>7000</v>
      </c>
      <c r="M63" s="19">
        <v>7000</v>
      </c>
      <c r="N63" s="182"/>
    </row>
    <row r="64" spans="1:21" x14ac:dyDescent="0.2">
      <c r="A64" s="4" t="s">
        <v>43</v>
      </c>
      <c r="B64" s="1" t="s">
        <v>44</v>
      </c>
      <c r="C64" s="5"/>
      <c r="D64" s="5">
        <v>3750</v>
      </c>
      <c r="E64" s="5"/>
      <c r="F64" s="5">
        <v>3750</v>
      </c>
      <c r="G64" s="14">
        <v>7500</v>
      </c>
      <c r="H64" s="14">
        <v>7500</v>
      </c>
      <c r="I64" s="17">
        <v>7500</v>
      </c>
      <c r="J64" s="18" t="e">
        <f>I64-#REF!</f>
        <v>#REF!</v>
      </c>
      <c r="K64" s="19">
        <v>3750</v>
      </c>
      <c r="L64" s="19">
        <v>3500</v>
      </c>
      <c r="M64" s="19">
        <v>3500</v>
      </c>
      <c r="N64" s="182"/>
    </row>
    <row r="65" spans="1:22" x14ac:dyDescent="0.2">
      <c r="A65" s="4" t="s">
        <v>45</v>
      </c>
      <c r="B65" s="1" t="s">
        <v>20</v>
      </c>
      <c r="C65" s="5"/>
      <c r="D65" s="5"/>
      <c r="E65" s="5"/>
      <c r="F65" s="5">
        <v>500</v>
      </c>
      <c r="G65" s="14">
        <v>2500</v>
      </c>
      <c r="H65" s="14">
        <v>1500</v>
      </c>
      <c r="I65" s="17">
        <v>500</v>
      </c>
      <c r="J65" s="18" t="e">
        <f>I65-#REF!</f>
        <v>#REF!</v>
      </c>
      <c r="K65" s="19">
        <v>500</v>
      </c>
      <c r="L65" s="19">
        <v>1000</v>
      </c>
      <c r="M65" s="19">
        <v>1000</v>
      </c>
      <c r="N65" s="182"/>
    </row>
    <row r="66" spans="1:22" x14ac:dyDescent="0.2">
      <c r="A66" s="4" t="s">
        <v>46</v>
      </c>
      <c r="B66" s="1" t="s">
        <v>28</v>
      </c>
      <c r="C66" s="5"/>
      <c r="D66" s="5"/>
      <c r="E66" s="5"/>
      <c r="F66" s="5">
        <v>3000</v>
      </c>
      <c r="G66" s="14">
        <v>4000</v>
      </c>
      <c r="H66" s="14">
        <v>4000</v>
      </c>
      <c r="I66" s="17">
        <v>3000</v>
      </c>
      <c r="J66" s="18" t="e">
        <f>I66-#REF!</f>
        <v>#REF!</v>
      </c>
      <c r="K66" s="19">
        <v>3000</v>
      </c>
      <c r="L66" s="19">
        <v>1500</v>
      </c>
      <c r="M66" s="19">
        <v>1500</v>
      </c>
      <c r="N66" s="182"/>
    </row>
    <row r="67" spans="1:22" ht="13.5" thickBot="1" x14ac:dyDescent="0.25">
      <c r="A67" s="34" t="s">
        <v>73</v>
      </c>
      <c r="B67" s="21" t="s">
        <v>47</v>
      </c>
      <c r="C67" s="31">
        <v>3750</v>
      </c>
      <c r="D67" s="31">
        <v>3750</v>
      </c>
      <c r="E67" s="31"/>
      <c r="F67" s="31"/>
      <c r="G67" s="32">
        <v>3250</v>
      </c>
      <c r="H67" s="32">
        <v>7500</v>
      </c>
      <c r="I67" s="24">
        <v>7500</v>
      </c>
      <c r="J67" s="25" t="e">
        <f>I67-#REF!</f>
        <v>#REF!</v>
      </c>
      <c r="K67" s="134">
        <v>7000</v>
      </c>
      <c r="L67" s="26">
        <v>7000</v>
      </c>
      <c r="M67" s="26">
        <v>7000</v>
      </c>
      <c r="N67" s="188"/>
    </row>
    <row r="68" spans="1:22" ht="13.5" thickBot="1" x14ac:dyDescent="0.25">
      <c r="A68" s="139" t="s">
        <v>16</v>
      </c>
      <c r="B68" s="137"/>
      <c r="C68" s="122">
        <f t="shared" ref="C68:I68" si="2">SUM(C56:C67)</f>
        <v>18750</v>
      </c>
      <c r="D68" s="122">
        <f t="shared" si="2"/>
        <v>26250</v>
      </c>
      <c r="E68" s="122">
        <f t="shared" si="2"/>
        <v>7500</v>
      </c>
      <c r="F68" s="122">
        <f t="shared" si="2"/>
        <v>26000</v>
      </c>
      <c r="G68" s="122">
        <f t="shared" si="2"/>
        <v>77250</v>
      </c>
      <c r="H68" s="122">
        <f t="shared" si="2"/>
        <v>80500</v>
      </c>
      <c r="I68" s="122">
        <f t="shared" si="2"/>
        <v>78500</v>
      </c>
      <c r="J68" s="123" t="e">
        <f>I68-#REF!</f>
        <v>#REF!</v>
      </c>
      <c r="K68" s="135">
        <f>SUM(K56:K67)</f>
        <v>66250</v>
      </c>
      <c r="L68" s="174">
        <f>SUM(L56:L67)</f>
        <v>57000</v>
      </c>
      <c r="M68" s="175">
        <f>SUM(M56:M67)</f>
        <v>54500</v>
      </c>
      <c r="N68" s="189">
        <f>SUM(N56:N67)</f>
        <v>-2500</v>
      </c>
    </row>
    <row r="69" spans="1:22" x14ac:dyDescent="0.2">
      <c r="A69" s="28"/>
      <c r="B69" s="138"/>
      <c r="C69" s="35"/>
      <c r="D69" s="35"/>
      <c r="E69" s="35"/>
      <c r="F69" s="36"/>
      <c r="G69" s="37"/>
      <c r="H69" s="37"/>
      <c r="I69" s="30"/>
      <c r="J69" s="30"/>
      <c r="K69" s="136"/>
      <c r="L69" s="67"/>
      <c r="M69" s="67"/>
      <c r="N69" s="190"/>
    </row>
    <row r="70" spans="1:22" x14ac:dyDescent="0.2">
      <c r="A70" s="47" t="s">
        <v>48</v>
      </c>
      <c r="B70" s="48"/>
      <c r="C70" s="49"/>
      <c r="D70" s="49"/>
      <c r="E70" s="49"/>
      <c r="F70" s="52"/>
      <c r="G70" s="49"/>
      <c r="H70" s="49"/>
      <c r="I70" s="19"/>
      <c r="J70" s="19"/>
      <c r="K70" s="19"/>
      <c r="L70" s="19"/>
      <c r="M70" s="19"/>
      <c r="N70" s="117"/>
    </row>
    <row r="71" spans="1:22" x14ac:dyDescent="0.2">
      <c r="A71" s="203" t="s">
        <v>102</v>
      </c>
      <c r="B71" s="203"/>
      <c r="C71" s="43"/>
      <c r="D71" s="43"/>
      <c r="E71" s="43"/>
      <c r="F71" s="204"/>
      <c r="G71" s="43"/>
      <c r="H71" s="43"/>
      <c r="I71" s="26"/>
      <c r="J71" s="26"/>
      <c r="K71" s="26"/>
      <c r="L71" s="26">
        <v>0</v>
      </c>
      <c r="M71" s="26">
        <v>4000</v>
      </c>
      <c r="N71" s="205"/>
    </row>
    <row r="72" spans="1:22" ht="13.5" thickBot="1" x14ac:dyDescent="0.25">
      <c r="A72" s="34" t="s">
        <v>49</v>
      </c>
      <c r="B72" s="21" t="s">
        <v>50</v>
      </c>
      <c r="C72" s="38">
        <v>3000</v>
      </c>
      <c r="D72" s="38">
        <v>3000</v>
      </c>
      <c r="E72" s="38">
        <v>3000</v>
      </c>
      <c r="F72" s="31">
        <v>3000</v>
      </c>
      <c r="G72" s="23">
        <v>15000</v>
      </c>
      <c r="H72" s="32">
        <v>20000</v>
      </c>
      <c r="I72" s="24">
        <v>12000</v>
      </c>
      <c r="J72" s="25" t="e">
        <f>I72-#REF!</f>
        <v>#REF!</v>
      </c>
      <c r="K72" s="43">
        <v>10000</v>
      </c>
      <c r="L72" s="43">
        <v>8000</v>
      </c>
      <c r="M72" s="43">
        <v>4000</v>
      </c>
      <c r="N72" s="183"/>
    </row>
    <row r="73" spans="1:22" ht="13.5" thickBot="1" x14ac:dyDescent="0.25">
      <c r="A73" s="65" t="s">
        <v>16</v>
      </c>
      <c r="B73" s="66"/>
      <c r="C73" s="62">
        <f>SUM(C72:C72)</f>
        <v>3000</v>
      </c>
      <c r="D73" s="62">
        <f>SUM(D72:D72)</f>
        <v>3000</v>
      </c>
      <c r="E73" s="62">
        <f>SUM(E72)</f>
        <v>3000</v>
      </c>
      <c r="F73" s="62">
        <v>3000</v>
      </c>
      <c r="G73" s="62">
        <f>SUM(G72:G72)</f>
        <v>15000</v>
      </c>
      <c r="H73" s="62">
        <f>SUM(H72:H72)</f>
        <v>20000</v>
      </c>
      <c r="I73" s="62">
        <f>SUM(I72)</f>
        <v>12000</v>
      </c>
      <c r="J73" s="64" t="e">
        <f>I73-#REF!</f>
        <v>#REF!</v>
      </c>
      <c r="K73" s="63">
        <f>SUM(K72)</f>
        <v>10000</v>
      </c>
      <c r="L73" s="63">
        <f>SUM(L71:L72)</f>
        <v>8000</v>
      </c>
      <c r="M73" s="173">
        <f>SUM(M71:M72)</f>
        <v>8000</v>
      </c>
      <c r="N73" s="191">
        <v>0</v>
      </c>
    </row>
    <row r="74" spans="1:22" ht="13.5" thickBot="1" x14ac:dyDescent="0.25">
      <c r="A74" s="78"/>
      <c r="B74" s="79"/>
      <c r="C74" s="80"/>
      <c r="D74" s="80"/>
      <c r="E74" s="80"/>
      <c r="F74" s="80"/>
      <c r="G74" s="80"/>
      <c r="H74" s="80"/>
      <c r="I74" s="80"/>
      <c r="J74" s="81"/>
      <c r="K74" s="80"/>
      <c r="L74" s="80"/>
      <c r="M74" s="80"/>
      <c r="N74" s="192"/>
    </row>
    <row r="75" spans="1:22" ht="13.5" thickBot="1" x14ac:dyDescent="0.25">
      <c r="A75" s="75" t="s">
        <v>89</v>
      </c>
      <c r="B75" s="118"/>
      <c r="C75" s="62"/>
      <c r="D75" s="62"/>
      <c r="E75" s="62"/>
      <c r="F75" s="62"/>
      <c r="G75" s="62"/>
      <c r="H75" s="62"/>
      <c r="I75" s="76"/>
      <c r="J75" s="77"/>
      <c r="K75" s="76"/>
      <c r="L75" s="120"/>
      <c r="M75" s="120"/>
      <c r="N75" s="193"/>
    </row>
    <row r="76" spans="1:22" ht="13.5" thickBot="1" x14ac:dyDescent="0.25">
      <c r="A76" s="83" t="s">
        <v>84</v>
      </c>
      <c r="B76" s="68"/>
      <c r="C76" s="69"/>
      <c r="D76" s="69"/>
      <c r="E76" s="69"/>
      <c r="F76" s="70"/>
      <c r="G76" s="71"/>
      <c r="H76" s="72"/>
      <c r="I76" s="73">
        <v>5000</v>
      </c>
      <c r="J76" s="74" t="e">
        <f>I76-#REF!</f>
        <v>#REF!</v>
      </c>
      <c r="K76" s="82">
        <v>1000</v>
      </c>
      <c r="L76" s="82">
        <v>0</v>
      </c>
      <c r="M76" s="82">
        <v>0</v>
      </c>
      <c r="N76" s="194"/>
    </row>
    <row r="77" spans="1:22" ht="13.5" thickBot="1" x14ac:dyDescent="0.25">
      <c r="A77" s="84" t="s">
        <v>16</v>
      </c>
      <c r="B77" s="85"/>
      <c r="C77" s="86"/>
      <c r="D77" s="86"/>
      <c r="E77" s="86"/>
      <c r="F77" s="87"/>
      <c r="G77" s="88"/>
      <c r="H77" s="89"/>
      <c r="I77" s="90">
        <f>SUM(I76)</f>
        <v>5000</v>
      </c>
      <c r="J77" s="91" t="e">
        <f>SUM(J76)</f>
        <v>#REF!</v>
      </c>
      <c r="K77" s="90">
        <f>SUM(K76)</f>
        <v>1000</v>
      </c>
      <c r="L77" s="121">
        <f>SUM(L76)</f>
        <v>0</v>
      </c>
      <c r="M77" s="121">
        <v>0</v>
      </c>
      <c r="N77" s="195">
        <v>0</v>
      </c>
      <c r="V77" s="124"/>
    </row>
    <row r="78" spans="1:22" x14ac:dyDescent="0.2">
      <c r="A78" s="39"/>
      <c r="B78" s="28"/>
      <c r="C78" s="35"/>
      <c r="D78" s="35"/>
      <c r="E78" s="35"/>
      <c r="F78" s="36"/>
      <c r="G78" s="37"/>
      <c r="H78" s="37"/>
      <c r="I78" s="30"/>
      <c r="J78" s="30"/>
      <c r="K78" s="67"/>
      <c r="L78" s="67"/>
      <c r="M78" s="67"/>
      <c r="N78" s="196"/>
      <c r="O78" s="227"/>
      <c r="P78" s="227"/>
    </row>
    <row r="79" spans="1:22" x14ac:dyDescent="0.2">
      <c r="A79" s="47" t="s">
        <v>51</v>
      </c>
      <c r="B79" s="48"/>
      <c r="C79" s="49"/>
      <c r="D79" s="49"/>
      <c r="E79" s="49"/>
      <c r="F79" s="52"/>
      <c r="G79" s="49"/>
      <c r="H79" s="49"/>
      <c r="I79" s="19"/>
      <c r="J79" s="19"/>
      <c r="K79" s="19"/>
      <c r="L79" s="19"/>
      <c r="M79" s="19"/>
      <c r="N79" s="117"/>
    </row>
    <row r="80" spans="1:22" x14ac:dyDescent="0.2">
      <c r="A80" s="4" t="s">
        <v>53</v>
      </c>
      <c r="B80" s="13"/>
      <c r="C80" s="8">
        <v>1000</v>
      </c>
      <c r="D80" s="8">
        <v>1000</v>
      </c>
      <c r="E80" s="8">
        <v>1000</v>
      </c>
      <c r="F80" s="8">
        <v>0</v>
      </c>
      <c r="G80" s="7">
        <v>2500</v>
      </c>
      <c r="H80" s="16">
        <v>3500</v>
      </c>
      <c r="I80" s="17">
        <v>2500</v>
      </c>
      <c r="J80" s="18" t="e">
        <f>I80-#REF!</f>
        <v>#REF!</v>
      </c>
      <c r="K80" s="19">
        <v>2500</v>
      </c>
      <c r="L80" s="19">
        <v>1500</v>
      </c>
      <c r="M80" s="19">
        <v>1500</v>
      </c>
      <c r="N80" s="182">
        <v>0</v>
      </c>
    </row>
    <row r="81" spans="1:21" x14ac:dyDescent="0.2">
      <c r="A81" s="4" t="s">
        <v>55</v>
      </c>
      <c r="B81" s="13"/>
      <c r="C81" s="8"/>
      <c r="D81" s="8">
        <v>1500</v>
      </c>
      <c r="E81" s="8">
        <v>1500</v>
      </c>
      <c r="F81" s="5"/>
      <c r="G81" s="7">
        <v>500</v>
      </c>
      <c r="H81" s="15">
        <v>500</v>
      </c>
      <c r="I81" s="17">
        <v>3000</v>
      </c>
      <c r="J81" s="18" t="e">
        <f>I81-#REF!</f>
        <v>#REF!</v>
      </c>
      <c r="K81" s="19">
        <v>2500</v>
      </c>
      <c r="L81" s="19">
        <v>1000</v>
      </c>
      <c r="M81" s="19">
        <v>500</v>
      </c>
      <c r="N81" s="182">
        <v>-500</v>
      </c>
    </row>
    <row r="82" spans="1:21" x14ac:dyDescent="0.2">
      <c r="A82" s="4" t="s">
        <v>52</v>
      </c>
      <c r="B82" s="13"/>
      <c r="C82" s="5">
        <v>1250</v>
      </c>
      <c r="D82" s="5">
        <v>1250</v>
      </c>
      <c r="E82" s="5">
        <v>1250</v>
      </c>
      <c r="F82" s="5">
        <v>1250</v>
      </c>
      <c r="G82" s="14">
        <v>7500</v>
      </c>
      <c r="H82" s="15">
        <v>5500</v>
      </c>
      <c r="I82" s="17">
        <v>3500</v>
      </c>
      <c r="J82" s="18" t="e">
        <f>I82-#REF!</f>
        <v>#REF!</v>
      </c>
      <c r="K82" s="19">
        <v>500</v>
      </c>
      <c r="L82" s="19">
        <v>500</v>
      </c>
      <c r="M82" s="19">
        <v>500</v>
      </c>
      <c r="N82" s="182">
        <v>0</v>
      </c>
    </row>
    <row r="83" spans="1:21" x14ac:dyDescent="0.2">
      <c r="A83" s="4" t="s">
        <v>95</v>
      </c>
      <c r="B83" s="13"/>
      <c r="C83" s="8">
        <v>0</v>
      </c>
      <c r="D83" s="8">
        <v>150</v>
      </c>
      <c r="E83" s="8">
        <v>0</v>
      </c>
      <c r="F83" s="8">
        <v>0</v>
      </c>
      <c r="G83" s="7">
        <v>750</v>
      </c>
      <c r="H83" s="16">
        <v>750</v>
      </c>
      <c r="I83" s="17">
        <v>150</v>
      </c>
      <c r="J83" s="18" t="e">
        <f>I83-#REF!</f>
        <v>#REF!</v>
      </c>
      <c r="K83" s="19">
        <v>0</v>
      </c>
      <c r="L83" s="19">
        <v>500</v>
      </c>
      <c r="M83" s="19">
        <v>0</v>
      </c>
      <c r="N83" s="182">
        <v>-500</v>
      </c>
    </row>
    <row r="84" spans="1:21" x14ac:dyDescent="0.2">
      <c r="A84" s="4" t="s">
        <v>92</v>
      </c>
      <c r="B84" s="13"/>
      <c r="C84" s="8"/>
      <c r="D84" s="8"/>
      <c r="E84" s="8"/>
      <c r="F84" s="8"/>
      <c r="G84" s="7"/>
      <c r="H84" s="16"/>
      <c r="I84" s="17"/>
      <c r="J84" s="18"/>
      <c r="K84" s="19">
        <v>1500</v>
      </c>
      <c r="L84" s="19">
        <v>2000</v>
      </c>
      <c r="M84" s="19">
        <v>2000</v>
      </c>
      <c r="N84" s="182"/>
    </row>
    <row r="85" spans="1:21" x14ac:dyDescent="0.2">
      <c r="A85" s="4" t="s">
        <v>68</v>
      </c>
      <c r="B85" s="1"/>
      <c r="C85" s="5"/>
      <c r="D85" s="5"/>
      <c r="E85" s="5"/>
      <c r="F85" s="5"/>
      <c r="G85" s="14"/>
      <c r="H85" s="14"/>
      <c r="I85" s="17">
        <v>2500</v>
      </c>
      <c r="J85" s="18" t="e">
        <f>I85-#REF!</f>
        <v>#REF!</v>
      </c>
      <c r="K85" s="19">
        <v>1500</v>
      </c>
      <c r="L85" s="19">
        <v>1000</v>
      </c>
      <c r="M85" s="19">
        <v>1000</v>
      </c>
      <c r="N85" s="182"/>
    </row>
    <row r="86" spans="1:21" x14ac:dyDescent="0.2">
      <c r="A86" s="34" t="s">
        <v>54</v>
      </c>
      <c r="B86" s="40"/>
      <c r="C86" s="38">
        <v>250</v>
      </c>
      <c r="D86" s="38">
        <v>250</v>
      </c>
      <c r="E86" s="38">
        <v>0</v>
      </c>
      <c r="F86" s="38">
        <v>0</v>
      </c>
      <c r="G86" s="23">
        <v>750</v>
      </c>
      <c r="H86" s="41">
        <v>750</v>
      </c>
      <c r="I86" s="24">
        <v>500</v>
      </c>
      <c r="J86" s="25" t="e">
        <f>I86-#REF!</f>
        <v>#REF!</v>
      </c>
      <c r="K86" s="26">
        <v>500</v>
      </c>
      <c r="L86" s="26">
        <v>500</v>
      </c>
      <c r="M86" s="26">
        <v>500</v>
      </c>
      <c r="N86" s="182"/>
    </row>
    <row r="87" spans="1:21" x14ac:dyDescent="0.2">
      <c r="A87" s="21" t="s">
        <v>58</v>
      </c>
      <c r="B87" s="21"/>
      <c r="C87" s="38"/>
      <c r="D87" s="38"/>
      <c r="E87" s="38">
        <v>4500</v>
      </c>
      <c r="F87" s="42">
        <v>4700</v>
      </c>
      <c r="G87" s="23">
        <v>0</v>
      </c>
      <c r="H87" s="23">
        <v>14400</v>
      </c>
      <c r="I87" s="24">
        <v>10000</v>
      </c>
      <c r="J87" s="25" t="e">
        <f>I87-#REF!</f>
        <v>#REF!</v>
      </c>
      <c r="K87" s="26">
        <v>1239</v>
      </c>
      <c r="L87" s="26">
        <v>1000</v>
      </c>
      <c r="M87" s="26">
        <v>1000</v>
      </c>
      <c r="N87" s="182"/>
    </row>
    <row r="88" spans="1:21" ht="13.5" thickBot="1" x14ac:dyDescent="0.25">
      <c r="A88" s="4" t="s">
        <v>57</v>
      </c>
      <c r="B88" s="1"/>
      <c r="C88" s="8">
        <v>3500</v>
      </c>
      <c r="D88" s="8">
        <v>2000</v>
      </c>
      <c r="E88" s="8">
        <v>0</v>
      </c>
      <c r="F88" s="5"/>
      <c r="G88" s="7">
        <v>7500</v>
      </c>
      <c r="H88" s="14">
        <v>7500</v>
      </c>
      <c r="I88" s="17">
        <v>7500</v>
      </c>
      <c r="J88" s="18" t="e">
        <f>I88-#REF!</f>
        <v>#REF!</v>
      </c>
      <c r="K88" s="19">
        <v>5250</v>
      </c>
      <c r="L88" s="19">
        <v>5250</v>
      </c>
      <c r="M88" s="208">
        <v>9300</v>
      </c>
      <c r="N88" s="188">
        <f>M88-L88</f>
        <v>4050</v>
      </c>
    </row>
    <row r="89" spans="1:21" ht="13.5" thickBot="1" x14ac:dyDescent="0.25">
      <c r="A89" s="103" t="s">
        <v>16</v>
      </c>
      <c r="B89" s="66"/>
      <c r="C89" s="93">
        <f t="shared" ref="C89:H89" si="3">SUM(C82:C86)</f>
        <v>1500</v>
      </c>
      <c r="D89" s="93">
        <f t="shared" si="3"/>
        <v>1650</v>
      </c>
      <c r="E89" s="93">
        <f t="shared" si="3"/>
        <v>1250</v>
      </c>
      <c r="F89" s="93">
        <f t="shared" si="3"/>
        <v>1250</v>
      </c>
      <c r="G89" s="93">
        <f t="shared" si="3"/>
        <v>9000</v>
      </c>
      <c r="H89" s="102">
        <f t="shared" si="3"/>
        <v>7000</v>
      </c>
      <c r="I89" s="93">
        <f>SUM(I80:I86)</f>
        <v>12150</v>
      </c>
      <c r="J89" s="94" t="e">
        <f>I89-#REF!</f>
        <v>#REF!</v>
      </c>
      <c r="K89" s="62">
        <f>SUM(K80:K88)</f>
        <v>15489</v>
      </c>
      <c r="L89" s="63">
        <f>SUM(L80:L88)</f>
        <v>13250</v>
      </c>
      <c r="M89" s="173">
        <f>SUM(M80:M88)</f>
        <v>16300</v>
      </c>
      <c r="N89" s="189">
        <f>SUM(N80:N88)</f>
        <v>3050</v>
      </c>
    </row>
    <row r="90" spans="1:21" x14ac:dyDescent="0.2">
      <c r="A90" s="157"/>
      <c r="B90" s="148"/>
      <c r="C90" s="119"/>
      <c r="D90" s="119"/>
      <c r="E90" s="119"/>
      <c r="F90" s="119"/>
      <c r="G90" s="119"/>
      <c r="H90" s="149"/>
      <c r="I90" s="119"/>
      <c r="J90" s="150"/>
      <c r="K90" s="119"/>
      <c r="L90" s="119"/>
      <c r="M90" s="168"/>
      <c r="N90" s="197"/>
    </row>
    <row r="91" spans="1:21" x14ac:dyDescent="0.2">
      <c r="A91" s="223" t="s">
        <v>107</v>
      </c>
      <c r="B91" s="224"/>
      <c r="C91" s="209"/>
      <c r="D91" s="209"/>
      <c r="E91" s="209"/>
      <c r="F91" s="209"/>
      <c r="G91" s="209"/>
      <c r="H91" s="225"/>
      <c r="I91" s="209"/>
      <c r="J91" s="226"/>
      <c r="K91" s="209"/>
      <c r="L91" s="209"/>
      <c r="M91" s="209"/>
      <c r="N91" s="210"/>
    </row>
    <row r="92" spans="1:21" x14ac:dyDescent="0.2">
      <c r="A92" s="147"/>
      <c r="B92" s="148"/>
      <c r="C92" s="119"/>
      <c r="D92" s="119"/>
      <c r="E92" s="119"/>
      <c r="F92" s="119"/>
      <c r="G92" s="119"/>
      <c r="H92" s="149"/>
      <c r="I92" s="119"/>
      <c r="J92" s="150"/>
      <c r="K92" s="119"/>
      <c r="L92" s="119"/>
      <c r="M92" s="168"/>
      <c r="N92" s="198"/>
    </row>
    <row r="93" spans="1:21" ht="13.5" thickBot="1" x14ac:dyDescent="0.25">
      <c r="A93" s="125"/>
      <c r="B93" s="151"/>
      <c r="C93" s="152"/>
      <c r="D93" s="152"/>
      <c r="E93" s="152"/>
      <c r="F93" s="152"/>
      <c r="G93" s="152"/>
      <c r="H93" s="152"/>
      <c r="I93" s="153"/>
      <c r="J93" s="153"/>
      <c r="K93" s="156"/>
      <c r="L93" s="156"/>
      <c r="M93" s="171"/>
      <c r="N93" s="199"/>
    </row>
    <row r="94" spans="1:21" ht="13.5" thickBot="1" x14ac:dyDescent="0.25">
      <c r="A94" s="154" t="s">
        <v>56</v>
      </c>
      <c r="B94" s="155"/>
      <c r="C94" s="144"/>
      <c r="D94" s="144"/>
      <c r="E94" s="144"/>
      <c r="F94" s="145"/>
      <c r="G94" s="144"/>
      <c r="H94" s="144"/>
      <c r="I94" s="96"/>
      <c r="J94" s="146"/>
      <c r="K94" s="96">
        <v>2017</v>
      </c>
      <c r="L94" s="176">
        <v>2018</v>
      </c>
      <c r="M94" s="177">
        <v>2019</v>
      </c>
      <c r="N94" s="200" t="s">
        <v>91</v>
      </c>
      <c r="U94" s="227"/>
    </row>
    <row r="95" spans="1:21" x14ac:dyDescent="0.2">
      <c r="A95" s="4" t="s">
        <v>71</v>
      </c>
      <c r="B95" s="1"/>
      <c r="C95" s="7"/>
      <c r="D95" s="7"/>
      <c r="E95" s="7"/>
      <c r="F95" s="2"/>
      <c r="G95" s="7"/>
      <c r="H95" s="7"/>
      <c r="I95" s="17">
        <v>5000</v>
      </c>
      <c r="J95" s="18" t="e">
        <f>I95-#REF!</f>
        <v>#REF!</v>
      </c>
      <c r="K95" s="19">
        <v>3500</v>
      </c>
      <c r="L95" s="19">
        <v>5000</v>
      </c>
      <c r="M95" s="96">
        <v>5000</v>
      </c>
      <c r="N95" s="182"/>
    </row>
    <row r="96" spans="1:21" x14ac:dyDescent="0.2">
      <c r="A96" s="4" t="s">
        <v>81</v>
      </c>
      <c r="B96" s="1"/>
      <c r="C96" s="7"/>
      <c r="D96" s="7"/>
      <c r="E96" s="7"/>
      <c r="F96" s="2"/>
      <c r="G96" s="7"/>
      <c r="H96" s="7"/>
      <c r="I96" s="17"/>
      <c r="J96" s="18"/>
      <c r="K96" s="19">
        <v>2500</v>
      </c>
      <c r="L96" s="19">
        <v>0</v>
      </c>
      <c r="M96" s="19">
        <v>0</v>
      </c>
      <c r="N96" s="182"/>
    </row>
    <row r="97" spans="1:14" x14ac:dyDescent="0.2">
      <c r="A97" s="4" t="s">
        <v>64</v>
      </c>
      <c r="B97" s="1"/>
      <c r="C97" s="9">
        <v>2025</v>
      </c>
      <c r="D97" s="9">
        <v>2025</v>
      </c>
      <c r="E97" s="9">
        <v>2025</v>
      </c>
      <c r="F97" s="2">
        <v>2025</v>
      </c>
      <c r="G97" s="7"/>
      <c r="H97" s="7">
        <v>8600</v>
      </c>
      <c r="I97" s="17">
        <v>9000</v>
      </c>
      <c r="J97" s="18" t="e">
        <f>I97-#REF!</f>
        <v>#REF!</v>
      </c>
      <c r="K97" s="19">
        <v>6500</v>
      </c>
      <c r="L97" s="19">
        <v>6500</v>
      </c>
      <c r="M97" s="19">
        <v>6500</v>
      </c>
      <c r="N97" s="182"/>
    </row>
    <row r="98" spans="1:14" x14ac:dyDescent="0.2">
      <c r="A98" s="4" t="s">
        <v>66</v>
      </c>
      <c r="B98" s="1"/>
      <c r="C98" s="8"/>
      <c r="D98" s="8"/>
      <c r="E98" s="8"/>
      <c r="F98" s="5"/>
      <c r="G98" s="7"/>
      <c r="H98" s="14"/>
      <c r="I98" s="17">
        <v>250</v>
      </c>
      <c r="J98" s="18" t="e">
        <f>I98-#REF!</f>
        <v>#REF!</v>
      </c>
      <c r="K98" s="19">
        <v>100</v>
      </c>
      <c r="L98" s="19">
        <v>100</v>
      </c>
      <c r="M98" s="26">
        <v>100</v>
      </c>
      <c r="N98" s="183"/>
    </row>
    <row r="99" spans="1:14" ht="13.5" thickBot="1" x14ac:dyDescent="0.25">
      <c r="A99" s="3" t="s">
        <v>90</v>
      </c>
      <c r="B99" s="107"/>
      <c r="C99" s="108"/>
      <c r="D99" s="108"/>
      <c r="E99" s="108"/>
      <c r="F99" s="109"/>
      <c r="G99" s="110"/>
      <c r="H99" s="109"/>
      <c r="I99" s="111"/>
      <c r="J99" s="111"/>
      <c r="K99" s="112">
        <v>30000</v>
      </c>
      <c r="L99" s="112">
        <v>30000</v>
      </c>
      <c r="M99" s="112">
        <v>30000</v>
      </c>
      <c r="N99" s="113"/>
    </row>
    <row r="100" spans="1:14" ht="13.5" thickBot="1" x14ac:dyDescent="0.25">
      <c r="A100" s="103" t="s">
        <v>16</v>
      </c>
      <c r="B100" s="101"/>
      <c r="C100" s="93">
        <f>SUM(C97:C98)</f>
        <v>2025</v>
      </c>
      <c r="D100" s="93">
        <f>SUM(D97:D98)</f>
        <v>2025</v>
      </c>
      <c r="E100" s="93">
        <f>SUM(E97:E98)</f>
        <v>2025</v>
      </c>
      <c r="F100" s="93">
        <f>SUM(F97:F98)</f>
        <v>2025</v>
      </c>
      <c r="G100" s="93">
        <f>SUM(G88:G98)</f>
        <v>16500</v>
      </c>
      <c r="H100" s="102">
        <f>SUM(H97:H98)</f>
        <v>8600</v>
      </c>
      <c r="I100" s="93">
        <f>SUM(I95:I98)</f>
        <v>14250</v>
      </c>
      <c r="J100" s="94" t="e">
        <f>I100-#REF!</f>
        <v>#REF!</v>
      </c>
      <c r="K100" s="95">
        <f>SUM(K95:K99)</f>
        <v>42600</v>
      </c>
      <c r="L100" s="95">
        <f>SUM(L95:L99)</f>
        <v>41600</v>
      </c>
      <c r="M100" s="95">
        <f>SUM(M95:M99)</f>
        <v>41600</v>
      </c>
      <c r="N100" s="239"/>
    </row>
    <row r="101" spans="1:14" ht="13.5" thickBot="1" x14ac:dyDescent="0.25">
      <c r="A101" s="159"/>
      <c r="B101" s="101"/>
      <c r="C101" s="160"/>
      <c r="D101" s="160"/>
      <c r="E101" s="160"/>
      <c r="F101" s="160"/>
      <c r="G101" s="160"/>
      <c r="H101" s="161"/>
      <c r="I101" s="160"/>
      <c r="J101" s="162"/>
      <c r="K101" s="95"/>
      <c r="L101" s="95"/>
      <c r="M101" s="95"/>
      <c r="N101" s="239"/>
    </row>
    <row r="102" spans="1:14" ht="13.5" thickBot="1" x14ac:dyDescent="0.25">
      <c r="A102" s="65" t="s">
        <v>111</v>
      </c>
      <c r="B102" s="66"/>
      <c r="C102" s="62"/>
      <c r="D102" s="62"/>
      <c r="E102" s="62"/>
      <c r="F102" s="62"/>
      <c r="G102" s="62"/>
      <c r="H102" s="252"/>
      <c r="I102" s="62"/>
      <c r="J102" s="64"/>
      <c r="K102" s="63">
        <f>K100+K89+K77+K73+K68+K39+K30+K14</f>
        <v>226339</v>
      </c>
      <c r="L102" s="63">
        <f>L100+L89+L77+L73+L68+L39+L30+L14</f>
        <v>187600</v>
      </c>
      <c r="M102" s="63">
        <f>M100+M89+M77+M73+M68+M39+M30+M14</f>
        <v>180900</v>
      </c>
      <c r="N102" s="253"/>
    </row>
    <row r="103" spans="1:14" x14ac:dyDescent="0.2">
      <c r="A103" s="147"/>
      <c r="B103" s="148"/>
      <c r="C103" s="206"/>
      <c r="D103" s="206"/>
      <c r="E103" s="206"/>
      <c r="F103" s="206"/>
      <c r="G103" s="206"/>
      <c r="H103" s="149"/>
      <c r="I103" s="206"/>
      <c r="J103" s="150"/>
      <c r="K103" s="206"/>
      <c r="L103" s="206"/>
      <c r="M103" s="206"/>
      <c r="N103" s="198"/>
    </row>
    <row r="104" spans="1:14" ht="13.5" thickBot="1" x14ac:dyDescent="0.25">
      <c r="A104" s="147"/>
      <c r="B104" s="148"/>
      <c r="C104" s="206"/>
      <c r="D104" s="206"/>
      <c r="E104" s="206"/>
      <c r="F104" s="206"/>
      <c r="G104" s="206"/>
      <c r="H104" s="149"/>
      <c r="I104" s="206"/>
      <c r="J104" s="150"/>
      <c r="K104" s="251"/>
      <c r="L104" s="206"/>
      <c r="M104" s="206"/>
      <c r="N104" s="198"/>
    </row>
    <row r="105" spans="1:14" ht="37.5" customHeight="1" x14ac:dyDescent="0.2">
      <c r="A105" s="103"/>
      <c r="B105" s="101"/>
      <c r="C105" s="93"/>
      <c r="D105" s="93"/>
      <c r="E105" s="93"/>
      <c r="F105" s="93"/>
      <c r="G105" s="93"/>
      <c r="H105" s="102"/>
      <c r="I105" s="93"/>
      <c r="J105" s="94"/>
      <c r="K105" s="240">
        <v>2017</v>
      </c>
      <c r="L105" s="240">
        <v>2018</v>
      </c>
      <c r="M105" s="240">
        <v>2019</v>
      </c>
      <c r="N105" s="260" t="s">
        <v>101</v>
      </c>
    </row>
    <row r="106" spans="1:14" ht="6" customHeight="1" thickBot="1" x14ac:dyDescent="0.25">
      <c r="A106" s="261"/>
      <c r="B106" s="262"/>
      <c r="C106" s="263"/>
      <c r="D106" s="263"/>
      <c r="E106" s="263"/>
      <c r="F106" s="263"/>
      <c r="G106" s="263"/>
      <c r="H106" s="264"/>
      <c r="I106" s="263"/>
      <c r="J106" s="265"/>
      <c r="K106" s="266"/>
      <c r="L106" s="266"/>
      <c r="M106" s="267"/>
      <c r="N106" s="268"/>
    </row>
    <row r="107" spans="1:14" x14ac:dyDescent="0.2">
      <c r="A107" s="67" t="s">
        <v>108</v>
      </c>
      <c r="B107" s="254"/>
      <c r="C107" s="255"/>
      <c r="D107" s="255"/>
      <c r="E107" s="255"/>
      <c r="F107" s="255"/>
      <c r="G107" s="256"/>
      <c r="H107" s="256"/>
      <c r="I107" s="257" t="e">
        <f>#REF!-I115</f>
        <v>#REF!</v>
      </c>
      <c r="J107" s="257"/>
      <c r="K107" s="258">
        <v>255302</v>
      </c>
      <c r="L107" s="258">
        <v>210000</v>
      </c>
      <c r="M107" s="259">
        <v>192945</v>
      </c>
      <c r="N107" s="213">
        <f>L107-M107</f>
        <v>17055</v>
      </c>
    </row>
    <row r="108" spans="1:14" x14ac:dyDescent="0.2">
      <c r="A108" s="241"/>
      <c r="B108" s="114"/>
      <c r="C108" s="115"/>
      <c r="D108" s="115"/>
      <c r="E108" s="115"/>
      <c r="F108" s="115"/>
      <c r="G108" s="116"/>
      <c r="H108" s="116"/>
      <c r="I108" s="111"/>
      <c r="J108" s="111"/>
      <c r="K108" s="112"/>
      <c r="L108" s="112"/>
      <c r="M108" s="164"/>
      <c r="N108" s="113"/>
    </row>
    <row r="109" spans="1:14" x14ac:dyDescent="0.2">
      <c r="A109" s="235" t="s">
        <v>109</v>
      </c>
      <c r="B109" s="107"/>
      <c r="C109" s="108"/>
      <c r="D109" s="108"/>
      <c r="E109" s="108"/>
      <c r="F109" s="109"/>
      <c r="G109" s="110"/>
      <c r="H109" s="109"/>
      <c r="I109" s="111"/>
      <c r="J109" s="111"/>
      <c r="K109" s="112">
        <v>233339</v>
      </c>
      <c r="L109" s="164">
        <v>190000</v>
      </c>
      <c r="M109" s="164">
        <v>173650</v>
      </c>
      <c r="N109" s="238"/>
    </row>
    <row r="110" spans="1:14" x14ac:dyDescent="0.2">
      <c r="A110" s="236"/>
      <c r="B110" s="107"/>
      <c r="C110" s="108"/>
      <c r="D110" s="108"/>
      <c r="E110" s="108"/>
      <c r="F110" s="109"/>
      <c r="G110" s="110"/>
      <c r="H110" s="109"/>
      <c r="I110" s="111"/>
      <c r="J110" s="111"/>
      <c r="K110" s="112"/>
      <c r="L110" s="164"/>
      <c r="M110" s="164"/>
      <c r="N110" s="113"/>
    </row>
    <row r="111" spans="1:14" x14ac:dyDescent="0.2">
      <c r="A111" s="237"/>
      <c r="B111" s="107"/>
      <c r="C111" s="108"/>
      <c r="D111" s="108"/>
      <c r="E111" s="108"/>
      <c r="F111" s="109"/>
      <c r="G111" s="110"/>
      <c r="H111" s="109"/>
      <c r="I111" s="111"/>
      <c r="J111" s="111"/>
      <c r="K111" s="112"/>
      <c r="L111" s="164"/>
      <c r="M111" s="164"/>
      <c r="N111" s="113"/>
    </row>
    <row r="112" spans="1:14" ht="13.5" thickBot="1" x14ac:dyDescent="0.25">
      <c r="A112" s="217"/>
      <c r="B112" s="218"/>
      <c r="C112" s="115"/>
      <c r="D112" s="115"/>
      <c r="E112" s="115"/>
      <c r="F112" s="115"/>
      <c r="G112" s="116"/>
      <c r="H112" s="116"/>
      <c r="I112" s="111"/>
      <c r="J112" s="111"/>
      <c r="K112" s="219"/>
      <c r="L112" s="220"/>
      <c r="M112" s="221"/>
      <c r="N112" s="222"/>
    </row>
    <row r="113" spans="1:14" ht="13.5" thickBot="1" x14ac:dyDescent="0.25">
      <c r="A113" s="142" t="s">
        <v>103</v>
      </c>
      <c r="B113" s="141"/>
      <c r="C113" s="245"/>
      <c r="D113" s="245"/>
      <c r="E113" s="245"/>
      <c r="F113" s="245"/>
      <c r="G113" s="245"/>
      <c r="H113" s="246"/>
      <c r="I113" s="245"/>
      <c r="J113" s="247"/>
      <c r="K113" s="140">
        <f>K100+K89+K77+K73+K68+K39+K30+K14</f>
        <v>226339</v>
      </c>
      <c r="L113" s="178">
        <f>L100+L89+L77+L73+L68+L39+L30+L14</f>
        <v>187600</v>
      </c>
      <c r="M113" s="180">
        <f>M100+M89+M73+M68+M39+M30+M14</f>
        <v>180900</v>
      </c>
      <c r="N113" s="179"/>
    </row>
    <row r="114" spans="1:14" x14ac:dyDescent="0.2">
      <c r="A114" s="53"/>
      <c r="B114" s="248"/>
      <c r="C114" s="104"/>
      <c r="D114" s="104"/>
      <c r="E114" s="104"/>
      <c r="F114" s="104"/>
      <c r="G114" s="104"/>
      <c r="H114" s="105"/>
      <c r="I114" s="104"/>
      <c r="J114" s="106"/>
      <c r="K114" s="104"/>
      <c r="L114" s="104"/>
      <c r="M114" s="172"/>
      <c r="N114" s="163"/>
    </row>
    <row r="115" spans="1:14" x14ac:dyDescent="0.2">
      <c r="A115" s="249" t="s">
        <v>110</v>
      </c>
      <c r="B115" s="114"/>
      <c r="C115" s="115"/>
      <c r="D115" s="115"/>
      <c r="E115" s="115"/>
      <c r="F115" s="115"/>
      <c r="G115" s="116"/>
      <c r="H115" s="116"/>
      <c r="I115" s="111">
        <v>247000</v>
      </c>
      <c r="J115" s="111"/>
      <c r="K115" s="112">
        <f>K113-K107</f>
        <v>-28963</v>
      </c>
      <c r="L115" s="112">
        <f>L113-L107</f>
        <v>-22400</v>
      </c>
      <c r="M115" s="112">
        <f>M113-M107</f>
        <v>-12045</v>
      </c>
      <c r="N115" s="117"/>
    </row>
    <row r="116" spans="1:14" x14ac:dyDescent="0.2">
      <c r="A116" s="249"/>
      <c r="B116" s="114"/>
      <c r="C116" s="115"/>
      <c r="D116" s="115"/>
      <c r="E116" s="115"/>
      <c r="F116" s="115"/>
      <c r="G116" s="116"/>
      <c r="H116" s="116"/>
      <c r="I116" s="111"/>
      <c r="J116" s="111"/>
      <c r="K116" s="112"/>
      <c r="L116" s="112"/>
      <c r="M116" s="112"/>
      <c r="N116" s="117"/>
    </row>
    <row r="117" spans="1:14" x14ac:dyDescent="0.2">
      <c r="A117" s="250"/>
      <c r="B117" s="114"/>
      <c r="C117" s="115"/>
      <c r="D117" s="115"/>
      <c r="E117" s="115"/>
      <c r="F117" s="115"/>
      <c r="G117" s="116"/>
      <c r="H117" s="116"/>
      <c r="I117" s="111"/>
      <c r="J117" s="111"/>
      <c r="K117" s="112"/>
      <c r="L117" s="112"/>
      <c r="M117" s="112"/>
      <c r="N117" s="117"/>
    </row>
    <row r="118" spans="1:14" x14ac:dyDescent="0.2">
      <c r="A118" s="232" t="s">
        <v>104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4"/>
      <c r="M118" s="216">
        <f>M113-M109</f>
        <v>7250</v>
      </c>
      <c r="N118" s="207"/>
    </row>
    <row r="119" spans="1:14" x14ac:dyDescent="0.2">
      <c r="A119" s="131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3"/>
      <c r="M119" s="110"/>
      <c r="N119" s="244"/>
    </row>
    <row r="120" spans="1:14" x14ac:dyDescent="0.2">
      <c r="A120" s="231" t="s">
        <v>105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</row>
    <row r="121" spans="1:14" x14ac:dyDescent="0.2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7"/>
      <c r="N121" s="201"/>
    </row>
    <row r="122" spans="1:14" x14ac:dyDescent="0.2">
      <c r="A122" s="228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</row>
    <row r="123" spans="1:14" x14ac:dyDescent="0.2">
      <c r="A123" s="230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</row>
    <row r="126" spans="1:14" x14ac:dyDescent="0.2">
      <c r="M126" s="124"/>
    </row>
    <row r="134" spans="12:13" x14ac:dyDescent="0.2">
      <c r="L134" s="124"/>
      <c r="M134" s="124"/>
    </row>
  </sheetData>
  <mergeCells count="6">
    <mergeCell ref="A122:N122"/>
    <mergeCell ref="A123:N123"/>
    <mergeCell ref="A120:N120"/>
    <mergeCell ref="A118:L118"/>
    <mergeCell ref="A109:A111"/>
    <mergeCell ref="A115:A116"/>
  </mergeCells>
  <phoneticPr fontId="10" type="noConversion"/>
  <pageMargins left="0.75" right="0.75" top="1" bottom="1" header="0.5" footer="0.5"/>
  <pageSetup scale="97" fitToHeight="0" orientation="portrait" r:id="rId1"/>
  <headerFooter alignWithMargins="0"/>
  <rowBreaks count="2" manualBreakCount="2">
    <brk id="51" max="16383" man="1"/>
    <brk id="7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Across the Board Cuts 50K</vt:lpstr>
    </vt:vector>
  </TitlesOfParts>
  <Company>First Presbyterian Church of Evanston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caryl weinberg</dc:creator>
  <cp:lastModifiedBy>Caryl Weinberg</cp:lastModifiedBy>
  <cp:lastPrinted>2019-02-18T18:23:52Z</cp:lastPrinted>
  <dcterms:created xsi:type="dcterms:W3CDTF">2011-02-01T19:58:19Z</dcterms:created>
  <dcterms:modified xsi:type="dcterms:W3CDTF">2019-02-21T17:14:57Z</dcterms:modified>
</cp:coreProperties>
</file>