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udget\2020\"/>
    </mc:Choice>
  </mc:AlternateContent>
  <xr:revisionPtr revIDLastSave="0" documentId="13_ncr:1_{E8B61BC3-8D80-4D72-AD38-DD022A2BD4B3}" xr6:coauthVersionLast="45" xr6:coauthVersionMax="45" xr10:uidLastSave="{00000000-0000-0000-0000-000000000000}"/>
  <bookViews>
    <workbookView xWindow="3510" yWindow="3510" windowWidth="21600" windowHeight="11385" xr2:uid="{DFD20294-1B83-4AF4-AD7B-83C5039D9D46}"/>
  </bookViews>
  <sheets>
    <sheet name="Funding Guidelines%" sheetId="1" r:id="rId1"/>
    <sheet name="Funding Guide Chart" sheetId="5" r:id="rId2"/>
    <sheet name="Geographic Funding" sheetId="2" r:id="rId3"/>
    <sheet name="Geographic Fund Chart" sheetId="6" r:id="rId4"/>
  </sheets>
  <definedNames>
    <definedName name="_xlchart.v1.0" hidden="1">'Geographic Fund Chart'!$A$1:$R$1</definedName>
    <definedName name="_xlchart.v1.1" hidden="1">'Geographic Fund Chart'!$A$2:$R$2</definedName>
    <definedName name="_xlchart.v1.2" hidden="1">'Geographic Fund Chart'!$A$1:$R$1</definedName>
    <definedName name="_xlchart.v1.3" hidden="1">'Geographic Fund Chart'!$A$2:$R$2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H16" i="1"/>
  <c r="G16" i="1"/>
  <c r="X20" i="2" l="1"/>
  <c r="Y14" i="2"/>
  <c r="V17" i="2"/>
  <c r="S18" i="2"/>
  <c r="P11" i="2"/>
  <c r="M9" i="2"/>
  <c r="I23" i="2"/>
  <c r="J20" i="2"/>
  <c r="J14" i="2"/>
  <c r="J9" i="2"/>
  <c r="F15" i="2"/>
  <c r="C10" i="2"/>
  <c r="C9" i="2"/>
  <c r="F14" i="2"/>
  <c r="I22" i="2"/>
  <c r="M8" i="2"/>
  <c r="P10" i="2"/>
  <c r="S17" i="2"/>
  <c r="X18" i="2" s="1"/>
  <c r="V16" i="2"/>
  <c r="Y13" i="2"/>
  <c r="I20" i="2"/>
  <c r="I14" i="2"/>
  <c r="I9" i="2"/>
  <c r="E20" i="1"/>
  <c r="C22" i="1"/>
  <c r="A18" i="1"/>
  <c r="I12" i="1" l="1"/>
  <c r="J12" i="1" s="1"/>
  <c r="K10" i="1" l="1"/>
  <c r="F20" i="1"/>
  <c r="D22" i="1"/>
  <c r="B18" i="1"/>
  <c r="L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tc={F874685C-9980-40A4-BF1D-97CFACCA0A21}</author>
  </authors>
  <commentList>
    <comment ref="O6" authorId="0" shapeId="0" xr:uid="{F874685C-9980-40A4-BF1D-97CFACCA0A21}">
      <text>
        <t>[Threaded comment]
Your version of Excel allows you to read this threaded comment; however, any edits to it will get removed if the file is opened in a newer version of Excel. Learn more: https://go.microsoft.com/fwlink/?linkid=870924
Comment:
    India</t>
      </text>
    </comment>
  </commentList>
</comments>
</file>

<file path=xl/sharedStrings.xml><?xml version="1.0" encoding="utf-8"?>
<sst xmlns="http://schemas.openxmlformats.org/spreadsheetml/2006/main" count="150" uniqueCount="99">
  <si>
    <t>Leadership</t>
  </si>
  <si>
    <t>Evangelism</t>
  </si>
  <si>
    <t>Strategic Initiatives</t>
  </si>
  <si>
    <t xml:space="preserve">Admin </t>
  </si>
  <si>
    <t>M.T. Exp</t>
  </si>
  <si>
    <t xml:space="preserve">Perspectives </t>
  </si>
  <si>
    <t>STEM</t>
  </si>
  <si>
    <t xml:space="preserve">Undesign. </t>
  </si>
  <si>
    <t>DRC</t>
  </si>
  <si>
    <t>Evanston</t>
  </si>
  <si>
    <t>Refugees</t>
  </si>
  <si>
    <t>PM</t>
  </si>
  <si>
    <t>Souper</t>
  </si>
  <si>
    <t>New Life</t>
  </si>
  <si>
    <t>Beth. Bible</t>
  </si>
  <si>
    <t>Christmas. Luth</t>
  </si>
  <si>
    <t>Dar. Al Kalima</t>
  </si>
  <si>
    <t>Younan</t>
  </si>
  <si>
    <t>Tenth Ram.</t>
  </si>
  <si>
    <t>SAT 7</t>
  </si>
  <si>
    <t>Roettger</t>
  </si>
  <si>
    <t>Christudas</t>
  </si>
  <si>
    <t>Dan Mc.</t>
  </si>
  <si>
    <t>Isaac</t>
  </si>
  <si>
    <t>Khalil</t>
  </si>
  <si>
    <t>Kathleen</t>
  </si>
  <si>
    <t>Hudson</t>
  </si>
  <si>
    <t>Dunn</t>
  </si>
  <si>
    <t>yeo</t>
  </si>
  <si>
    <t>Langham</t>
  </si>
  <si>
    <t>Boyd</t>
  </si>
  <si>
    <t>ETSC</t>
  </si>
  <si>
    <t>Nordstrom</t>
  </si>
  <si>
    <t>Grad Faculty NU</t>
  </si>
  <si>
    <t>Shiau</t>
  </si>
  <si>
    <t>Chimitris</t>
  </si>
  <si>
    <t>Zellalum</t>
  </si>
  <si>
    <t>IFES/MENA</t>
  </si>
  <si>
    <t>Salaam</t>
  </si>
  <si>
    <t>CNFOUganda</t>
  </si>
  <si>
    <t>Sheraz</t>
  </si>
  <si>
    <t>Rebuilding</t>
  </si>
  <si>
    <t>MBF</t>
  </si>
  <si>
    <t>LtEarn</t>
  </si>
  <si>
    <t>Interfaith</t>
  </si>
  <si>
    <t>GNP</t>
  </si>
  <si>
    <t>Emmaus</t>
  </si>
  <si>
    <t>Spiritual Enrichment</t>
  </si>
  <si>
    <t>Kingdom</t>
  </si>
  <si>
    <t>Wilsons</t>
  </si>
  <si>
    <t>Mission Ed.</t>
  </si>
  <si>
    <t>TOTAL  BUDGET Minus Salary</t>
  </si>
  <si>
    <t>Percentages According to Funding Guidelines April.2020</t>
  </si>
  <si>
    <t>Facing For.</t>
  </si>
  <si>
    <t>IFES Palestine</t>
  </si>
  <si>
    <t>NU Undergrad</t>
  </si>
  <si>
    <t>Total</t>
  </si>
  <si>
    <t>North America</t>
  </si>
  <si>
    <t>Sub Saharan Africa</t>
  </si>
  <si>
    <t>Middle East/North Africa</t>
  </si>
  <si>
    <t>Central Asia</t>
  </si>
  <si>
    <t xml:space="preserve">Asia </t>
  </si>
  <si>
    <t>Worldwide</t>
  </si>
  <si>
    <t>Facing Forward</t>
  </si>
  <si>
    <t>IAF</t>
  </si>
  <si>
    <t>CNFOU</t>
  </si>
  <si>
    <t>Salaam MC</t>
  </si>
  <si>
    <t>PC Congo</t>
  </si>
  <si>
    <t>DRC focus</t>
  </si>
  <si>
    <t>IFES MENA</t>
  </si>
  <si>
    <t>IFES EPSA</t>
  </si>
  <si>
    <t>NU Und.</t>
  </si>
  <si>
    <t>NU GRAD</t>
  </si>
  <si>
    <t>Prof Y.</t>
  </si>
  <si>
    <t>Wilson</t>
  </si>
  <si>
    <t>Khalils</t>
  </si>
  <si>
    <t>Laudarji</t>
  </si>
  <si>
    <t>McNerney</t>
  </si>
  <si>
    <t>Tenth of Ram.</t>
  </si>
  <si>
    <t xml:space="preserve">Broader Chicago Area  </t>
  </si>
  <si>
    <t>Beth. Bib. Coll.</t>
  </si>
  <si>
    <t>Dar. Al Kal.</t>
  </si>
  <si>
    <t>Christmas Luth.</t>
  </si>
  <si>
    <t>EGYPT</t>
  </si>
  <si>
    <t>EGYPT Total</t>
  </si>
  <si>
    <t>Palestine Total</t>
  </si>
  <si>
    <t>MENA Total</t>
  </si>
  <si>
    <t>Prison Min</t>
  </si>
  <si>
    <t>Souper Sat</t>
  </si>
  <si>
    <t>Miss. Ed. Train.</t>
  </si>
  <si>
    <t>MD Trip</t>
  </si>
  <si>
    <t>Sen. Pas.Tr.</t>
  </si>
  <si>
    <t>Perspectives</t>
  </si>
  <si>
    <t>Undesig.</t>
  </si>
  <si>
    <t>TOTAL MENA</t>
  </si>
  <si>
    <t xml:space="preserve">TOTAL BUDGET </t>
  </si>
  <si>
    <t>Mission Opp.</t>
  </si>
  <si>
    <t>MD Trips</t>
  </si>
  <si>
    <t>Sen Pas. 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</si>
</sst>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2" fontId="0" fillId="0" borderId="0" xfId="1" applyNumberFormat="1" applyFont="1"/>
    <xf numFmtId="0" fontId="0" fillId="0" borderId="1" xfId="0" applyBorder="1"/>
    <xf numFmtId="9" fontId="0" fillId="0" borderId="1" xfId="1" applyFont="1" applyBorder="1"/>
    <xf numFmtId="3" fontId="0" fillId="0" borderId="1" xfId="0" applyNumberFormat="1" applyBorder="1"/>
    <xf numFmtId="0" fontId="0" fillId="2" borderId="1" xfId="0" applyFill="1" applyBorder="1"/>
    <xf numFmtId="9" fontId="0" fillId="2" borderId="1" xfId="1" applyFont="1" applyFill="1" applyBorder="1"/>
    <xf numFmtId="3" fontId="0" fillId="2" borderId="1" xfId="0" applyNumberForma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9" fontId="0" fillId="0" borderId="0" xfId="1" applyFont="1"/>
    <xf numFmtId="9" fontId="0" fillId="4" borderId="0" xfId="1" applyFont="1" applyFill="1"/>
    <xf numFmtId="9" fontId="0" fillId="5" borderId="0" xfId="0" applyNumberFormat="1" applyFill="1"/>
    <xf numFmtId="9" fontId="0" fillId="5" borderId="0" xfId="1" applyFont="1" applyFill="1"/>
    <xf numFmtId="0" fontId="0" fillId="5" borderId="0" xfId="0" applyFill="1" applyBorder="1"/>
    <xf numFmtId="0" fontId="0" fillId="5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3" fontId="0" fillId="0" borderId="1" xfId="0" applyNumberFormat="1" applyFill="1" applyBorder="1"/>
    <xf numFmtId="9" fontId="0" fillId="0" borderId="1" xfId="1" applyFont="1" applyFill="1" applyBorder="1"/>
    <xf numFmtId="9" fontId="0" fillId="0" borderId="1" xfId="0" applyNumberFormat="1" applyBorder="1"/>
    <xf numFmtId="9" fontId="0" fillId="0" borderId="2" xfId="0" applyNumberFormat="1" applyBorder="1" applyAlignment="1">
      <alignment horizontal="center"/>
    </xf>
    <xf numFmtId="9" fontId="0" fillId="5" borderId="0" xfId="0" applyNumberFormat="1" applyFill="1" applyAlignment="1">
      <alignment horizontal="center"/>
    </xf>
    <xf numFmtId="0" fontId="0" fillId="5" borderId="0" xfId="0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'Funding Guide Chart'!$A$1:$K$1</c:f>
              <c:strCache>
                <c:ptCount val="11"/>
                <c:pt idx="0">
                  <c:v>Leadership</c:v>
                </c:pt>
                <c:pt idx="2">
                  <c:v>Kingdom</c:v>
                </c:pt>
                <c:pt idx="4">
                  <c:v>Evangelism</c:v>
                </c:pt>
                <c:pt idx="6">
                  <c:v>Strategic Initiatives</c:v>
                </c:pt>
                <c:pt idx="8">
                  <c:v>Spiritual Enrichment</c:v>
                </c:pt>
                <c:pt idx="10">
                  <c:v>Admin </c:v>
                </c:pt>
              </c:strCache>
            </c:strRef>
          </c:cat>
          <c:val>
            <c:numRef>
              <c:f>'Funding Guide Chart'!$A$2:$K$2</c:f>
              <c:numCache>
                <c:formatCode>General</c:formatCode>
                <c:ptCount val="11"/>
                <c:pt idx="0">
                  <c:v>0.26</c:v>
                </c:pt>
                <c:pt idx="2">
                  <c:v>0.16</c:v>
                </c:pt>
                <c:pt idx="4">
                  <c:v>0.33</c:v>
                </c:pt>
                <c:pt idx="6">
                  <c:v>0.16</c:v>
                </c:pt>
                <c:pt idx="8">
                  <c:v>0.04</c:v>
                </c:pt>
                <c:pt idx="10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2-4AA1-84C6-85B54CC6CD3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_xlchart.v1.0</cx:f>
      </cx:strDim>
      <cx:numDim type="val">
        <cx:f dir="row">_xlchart.v1.1</cx:f>
      </cx:numDim>
    </cx:data>
  </cx:chartData>
  <cx:chart>
    <cx:title pos="t" align="ctr" overlay="0"/>
    <cx:plotArea>
      <cx:plotAreaRegion>
        <cx:series layoutId="clusteredColumn" uniqueId="{0B422FBE-DC09-4AD3-A0FF-E658169BC1AC}">
          <cx:dataId val="0"/>
          <cx:layoutPr>
            <cx:aggregation/>
          </cx:layoutPr>
          <cx:axisId val="1"/>
        </cx:series>
        <cx:series layoutId="paretoLine" ownerIdx="0" uniqueId="{42F1CF6F-81D4-4B2A-86B8-5622E410B40D}">
          <cx:spPr>
            <a:ln>
              <a:noFill/>
            </a:ln>
          </cx:spPr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4</xdr:row>
      <xdr:rowOff>161924</xdr:rowOff>
    </xdr:from>
    <xdr:to>
      <xdr:col>10</xdr:col>
      <xdr:colOff>57150</xdr:colOff>
      <xdr:row>21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6A482A-5FA4-4005-838E-5B40AD952F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3</xdr:row>
      <xdr:rowOff>57149</xdr:rowOff>
    </xdr:from>
    <xdr:to>
      <xdr:col>9</xdr:col>
      <xdr:colOff>590549</xdr:colOff>
      <xdr:row>21</xdr:row>
      <xdr:rowOff>85724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43E959DA-AD8A-4731-9E6E-59A8E61A31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4" y="628649"/>
              <a:ext cx="5476875" cy="3457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yl Weinberg" id="{A08725CF-0981-4F03-A44D-814A3AF4DED3}" userId="S::cweinberg@firstpresevanston.org::a7b622b4-495e-4ae5-967e-707f8d55349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6" dT="2020-04-29T18:29:33.12" personId="{A08725CF-0981-4F03-A44D-814A3AF4DED3}" id="{F874685C-9980-40A4-BF1D-97CFACCA0A21}">
    <text>India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CB5B6-0DA8-4497-9D0D-97F0582B184E}">
  <sheetPr>
    <pageSetUpPr fitToPage="1"/>
  </sheetPr>
  <dimension ref="A1:P27"/>
  <sheetViews>
    <sheetView tabSelected="1" workbookViewId="0">
      <selection activeCell="A3" sqref="A3:L4"/>
    </sheetView>
  </sheetViews>
  <sheetFormatPr defaultRowHeight="15" x14ac:dyDescent="0.25"/>
  <cols>
    <col min="2" max="2" width="14.140625" customWidth="1"/>
    <col min="4" max="4" width="13.7109375" customWidth="1"/>
    <col min="8" max="8" width="12" customWidth="1"/>
    <col min="9" max="9" width="12.85546875" customWidth="1"/>
    <col min="10" max="10" width="11.42578125" customWidth="1"/>
    <col min="11" max="11" width="9.140625" customWidth="1"/>
  </cols>
  <sheetData>
    <row r="1" spans="1:16" x14ac:dyDescent="0.25">
      <c r="F1" s="23" t="s">
        <v>52</v>
      </c>
      <c r="G1" s="23"/>
      <c r="H1" s="23"/>
      <c r="I1" s="23"/>
    </row>
    <row r="2" spans="1:16" x14ac:dyDescent="0.25">
      <c r="F2" s="24"/>
      <c r="G2" s="24"/>
      <c r="H2" s="24"/>
      <c r="I2" s="24"/>
    </row>
    <row r="3" spans="1:16" x14ac:dyDescent="0.25">
      <c r="A3" s="2" t="s">
        <v>0</v>
      </c>
      <c r="B3" s="2"/>
      <c r="C3" s="21" t="s">
        <v>48</v>
      </c>
      <c r="D3" s="22"/>
      <c r="E3" s="2" t="s">
        <v>1</v>
      </c>
      <c r="F3" s="2"/>
      <c r="G3" s="2" t="s">
        <v>2</v>
      </c>
      <c r="H3" s="2"/>
      <c r="I3" s="21" t="s">
        <v>47</v>
      </c>
      <c r="J3" s="22"/>
      <c r="K3" s="21" t="s">
        <v>3</v>
      </c>
      <c r="L3" s="22"/>
      <c r="M3" s="2"/>
      <c r="N3" s="2" t="s">
        <v>56</v>
      </c>
    </row>
    <row r="4" spans="1:16" x14ac:dyDescent="0.25">
      <c r="A4" s="32">
        <v>0.26</v>
      </c>
      <c r="B4" s="2"/>
      <c r="C4" s="33">
        <v>0.16</v>
      </c>
      <c r="D4" s="10"/>
      <c r="E4" s="32">
        <v>0.33</v>
      </c>
      <c r="F4" s="2"/>
      <c r="G4" s="32">
        <v>0.16</v>
      </c>
      <c r="H4" s="2"/>
      <c r="I4" s="33">
        <v>0.04</v>
      </c>
      <c r="J4" s="10"/>
      <c r="K4" s="33">
        <v>0.04</v>
      </c>
      <c r="L4" s="10"/>
      <c r="M4" s="2"/>
      <c r="N4" s="2"/>
    </row>
    <row r="5" spans="1:16" x14ac:dyDescent="0.25">
      <c r="A5" s="2"/>
      <c r="B5" s="2"/>
      <c r="C5" s="9"/>
      <c r="D5" s="10"/>
      <c r="E5" s="2"/>
      <c r="F5" s="2"/>
      <c r="G5" s="2"/>
      <c r="H5" s="2"/>
      <c r="I5" s="9"/>
      <c r="J5" s="10"/>
      <c r="K5" s="9"/>
      <c r="L5" s="10"/>
      <c r="M5" s="2"/>
      <c r="N5" s="2"/>
    </row>
    <row r="6" spans="1:16" x14ac:dyDescent="0.25">
      <c r="A6" s="2">
        <v>100</v>
      </c>
      <c r="B6" s="2" t="s">
        <v>5</v>
      </c>
      <c r="C6" s="2">
        <v>500</v>
      </c>
      <c r="D6" s="2" t="s">
        <v>8</v>
      </c>
      <c r="E6" s="2">
        <v>1500</v>
      </c>
      <c r="F6" s="2" t="s">
        <v>10</v>
      </c>
      <c r="G6" s="4">
        <v>1000</v>
      </c>
      <c r="H6" s="2" t="s">
        <v>7</v>
      </c>
      <c r="I6" s="2">
        <v>5000</v>
      </c>
      <c r="J6" s="2" t="s">
        <v>6</v>
      </c>
      <c r="K6" s="2"/>
      <c r="L6" s="2"/>
      <c r="M6" s="2"/>
      <c r="N6" s="4">
        <f>A18+C22+E20+G16+I12+K10</f>
        <v>165600</v>
      </c>
    </row>
    <row r="7" spans="1:16" x14ac:dyDescent="0.25">
      <c r="A7" s="2">
        <v>2000</v>
      </c>
      <c r="B7" s="2" t="s">
        <v>14</v>
      </c>
      <c r="C7" s="2">
        <v>500</v>
      </c>
      <c r="D7" s="2" t="s">
        <v>11</v>
      </c>
      <c r="E7" s="2">
        <v>1000</v>
      </c>
      <c r="F7" s="2" t="s">
        <v>19</v>
      </c>
      <c r="G7" s="2">
        <v>1000</v>
      </c>
      <c r="H7" s="2" t="s">
        <v>9</v>
      </c>
      <c r="I7" s="2">
        <v>2000</v>
      </c>
      <c r="J7" s="2" t="s">
        <v>50</v>
      </c>
      <c r="K7" s="2">
        <v>6500</v>
      </c>
      <c r="L7" s="2" t="s">
        <v>4</v>
      </c>
      <c r="M7" s="2"/>
      <c r="N7" s="2"/>
    </row>
    <row r="8" spans="1:16" x14ac:dyDescent="0.25">
      <c r="A8" s="2">
        <v>4000</v>
      </c>
      <c r="B8" s="2" t="s">
        <v>15</v>
      </c>
      <c r="C8" s="2">
        <v>500</v>
      </c>
      <c r="D8" s="2" t="s">
        <v>12</v>
      </c>
      <c r="E8" s="2">
        <v>7000</v>
      </c>
      <c r="F8" s="2" t="s">
        <v>21</v>
      </c>
      <c r="G8" s="2">
        <v>1500</v>
      </c>
      <c r="H8" s="2" t="s">
        <v>41</v>
      </c>
      <c r="I8" s="2"/>
      <c r="J8" s="2"/>
      <c r="K8" s="2"/>
      <c r="L8" s="2"/>
      <c r="M8" s="2"/>
      <c r="N8" s="2"/>
    </row>
    <row r="9" spans="1:16" x14ac:dyDescent="0.25">
      <c r="A9" s="2">
        <v>7000</v>
      </c>
      <c r="B9" s="2" t="s">
        <v>17</v>
      </c>
      <c r="C9" s="2">
        <v>750</v>
      </c>
      <c r="D9" s="2" t="s">
        <v>13</v>
      </c>
      <c r="E9" s="2">
        <v>5000</v>
      </c>
      <c r="F9" s="2" t="s">
        <v>22</v>
      </c>
      <c r="G9" s="2">
        <v>750</v>
      </c>
      <c r="H9" s="2" t="s">
        <v>44</v>
      </c>
      <c r="I9" s="2"/>
      <c r="J9" s="2"/>
      <c r="K9" s="2"/>
      <c r="L9" s="2"/>
      <c r="M9" s="2"/>
      <c r="N9" s="2"/>
    </row>
    <row r="10" spans="1:16" x14ac:dyDescent="0.25">
      <c r="A10" s="2">
        <v>2500</v>
      </c>
      <c r="B10" s="2" t="s">
        <v>29</v>
      </c>
      <c r="C10" s="2">
        <v>4000</v>
      </c>
      <c r="D10" s="2" t="s">
        <v>16</v>
      </c>
      <c r="E10" s="2">
        <v>7000</v>
      </c>
      <c r="F10" s="2" t="s">
        <v>23</v>
      </c>
      <c r="G10" s="2">
        <v>2500</v>
      </c>
      <c r="H10" s="2" t="s">
        <v>45</v>
      </c>
      <c r="I10" s="2"/>
      <c r="J10" s="2"/>
      <c r="K10" s="5">
        <f>SUM(K6:K9)</f>
        <v>6500</v>
      </c>
      <c r="L10" s="6">
        <f>K10/N13</f>
        <v>3.92512077294686E-2</v>
      </c>
      <c r="M10" s="2"/>
      <c r="N10" s="2"/>
    </row>
    <row r="11" spans="1:16" x14ac:dyDescent="0.25">
      <c r="A11" s="2">
        <v>4500</v>
      </c>
      <c r="B11" s="2" t="s">
        <v>31</v>
      </c>
      <c r="C11" s="2">
        <v>1500</v>
      </c>
      <c r="D11" s="2" t="s">
        <v>18</v>
      </c>
      <c r="E11" s="2">
        <v>7000</v>
      </c>
      <c r="F11" s="2" t="s">
        <v>24</v>
      </c>
      <c r="G11" s="2">
        <v>5000</v>
      </c>
      <c r="H11" s="2" t="s">
        <v>46</v>
      </c>
      <c r="I11" s="2"/>
      <c r="J11" s="2"/>
      <c r="K11" s="2"/>
      <c r="L11" s="2"/>
      <c r="M11" s="2"/>
      <c r="N11" s="2"/>
    </row>
    <row r="12" spans="1:16" x14ac:dyDescent="0.25">
      <c r="A12" s="2">
        <v>3250</v>
      </c>
      <c r="B12" s="2" t="s">
        <v>33</v>
      </c>
      <c r="C12" s="2">
        <v>3500</v>
      </c>
      <c r="D12" s="2" t="s">
        <v>20</v>
      </c>
      <c r="E12" s="2">
        <v>4000</v>
      </c>
      <c r="F12" s="2" t="s">
        <v>25</v>
      </c>
      <c r="G12" s="2">
        <v>2500</v>
      </c>
      <c r="H12" s="2" t="s">
        <v>53</v>
      </c>
      <c r="I12" s="5">
        <f>SUM(I6:I11)</f>
        <v>7000</v>
      </c>
      <c r="J12" s="6">
        <f>I12/N13</f>
        <v>4.2270531400966184E-2</v>
      </c>
      <c r="K12" s="2"/>
      <c r="L12" s="2"/>
      <c r="M12" s="2"/>
      <c r="N12" s="2"/>
    </row>
    <row r="13" spans="1:16" x14ac:dyDescent="0.25">
      <c r="A13" s="2">
        <v>7000</v>
      </c>
      <c r="B13" s="2" t="s">
        <v>34</v>
      </c>
      <c r="C13" s="2">
        <v>2500</v>
      </c>
      <c r="D13" s="2" t="s">
        <v>26</v>
      </c>
      <c r="E13" s="2">
        <v>7000</v>
      </c>
      <c r="F13" s="2" t="s">
        <v>27</v>
      </c>
      <c r="G13" s="30">
        <v>9500</v>
      </c>
      <c r="H13" s="31" t="s">
        <v>97</v>
      </c>
      <c r="I13" s="2"/>
      <c r="J13" s="2"/>
      <c r="K13" s="2"/>
      <c r="L13" s="25" t="s">
        <v>51</v>
      </c>
      <c r="M13" s="26"/>
      <c r="N13" s="7">
        <v>165600</v>
      </c>
    </row>
    <row r="14" spans="1:16" x14ac:dyDescent="0.25">
      <c r="A14" s="2">
        <v>3000</v>
      </c>
      <c r="B14" s="2" t="s">
        <v>36</v>
      </c>
      <c r="C14" s="2">
        <v>2000</v>
      </c>
      <c r="D14" s="2" t="s">
        <v>28</v>
      </c>
      <c r="E14" s="2">
        <v>4000</v>
      </c>
      <c r="F14" s="2" t="s">
        <v>32</v>
      </c>
      <c r="G14" s="2">
        <v>3500</v>
      </c>
      <c r="H14" s="3" t="s">
        <v>98</v>
      </c>
      <c r="I14" s="2"/>
      <c r="J14" s="2"/>
      <c r="K14" s="2"/>
      <c r="L14" s="27"/>
      <c r="M14" s="28"/>
      <c r="N14" s="5"/>
    </row>
    <row r="15" spans="1:16" x14ac:dyDescent="0.25">
      <c r="A15" s="2">
        <v>7000</v>
      </c>
      <c r="B15" s="2" t="s">
        <v>37</v>
      </c>
      <c r="C15" s="2">
        <v>2000</v>
      </c>
      <c r="D15" s="2" t="s">
        <v>30</v>
      </c>
      <c r="E15" s="2">
        <v>3500</v>
      </c>
      <c r="F15" s="2" t="s">
        <v>35</v>
      </c>
      <c r="G15" s="2"/>
      <c r="H15" s="2"/>
      <c r="I15" s="2"/>
      <c r="J15" s="2"/>
      <c r="K15" s="2"/>
      <c r="L15" s="2"/>
      <c r="M15" s="2"/>
      <c r="N15" s="2"/>
    </row>
    <row r="16" spans="1:16" x14ac:dyDescent="0.25">
      <c r="A16" s="2">
        <v>1000</v>
      </c>
      <c r="B16" s="2" t="s">
        <v>49</v>
      </c>
      <c r="C16" s="2">
        <v>5000</v>
      </c>
      <c r="D16" s="2" t="s">
        <v>8</v>
      </c>
      <c r="E16" s="2">
        <v>5000</v>
      </c>
      <c r="F16" s="2" t="s">
        <v>40</v>
      </c>
      <c r="G16" s="7">
        <f>SUM(G6:G15)</f>
        <v>27250</v>
      </c>
      <c r="H16" s="6">
        <f>G16/N13</f>
        <v>0.16455314009661837</v>
      </c>
      <c r="I16" s="2"/>
      <c r="J16" s="2"/>
      <c r="K16" s="2"/>
      <c r="L16" s="2"/>
      <c r="M16" s="2"/>
      <c r="N16" s="32"/>
      <c r="P16" s="1"/>
    </row>
    <row r="17" spans="1:16" x14ac:dyDescent="0.25">
      <c r="A17" s="2">
        <v>2500</v>
      </c>
      <c r="B17" s="2" t="s">
        <v>54</v>
      </c>
      <c r="C17" s="2">
        <v>500</v>
      </c>
      <c r="D17" s="2" t="s">
        <v>38</v>
      </c>
      <c r="E17" s="2">
        <v>2500</v>
      </c>
      <c r="F17" s="2" t="s">
        <v>55</v>
      </c>
      <c r="G17" s="2"/>
      <c r="H17" s="2"/>
      <c r="I17" s="2"/>
      <c r="J17" s="2"/>
      <c r="K17" s="2"/>
      <c r="L17" s="2"/>
      <c r="M17" s="2"/>
      <c r="N17" s="2"/>
      <c r="P17" s="1"/>
    </row>
    <row r="18" spans="1:16" x14ac:dyDescent="0.25">
      <c r="A18" s="5">
        <f>SUM(A6:A17)</f>
        <v>43850</v>
      </c>
      <c r="B18" s="6">
        <f>A18/N13</f>
        <v>0.26479468599033817</v>
      </c>
      <c r="C18" s="2">
        <v>2000</v>
      </c>
      <c r="D18" s="2" t="s">
        <v>39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6" x14ac:dyDescent="0.25">
      <c r="A19" s="2"/>
      <c r="B19" s="2"/>
      <c r="C19" s="2">
        <v>750</v>
      </c>
      <c r="D19" s="2" t="s">
        <v>42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6" x14ac:dyDescent="0.25">
      <c r="A20" s="2"/>
      <c r="B20" s="2"/>
      <c r="C20" s="2">
        <v>500</v>
      </c>
      <c r="D20" s="2" t="s">
        <v>43</v>
      </c>
      <c r="E20" s="5">
        <f>SUM(E6:E19)</f>
        <v>54500</v>
      </c>
      <c r="F20" s="6">
        <f>E20/N13</f>
        <v>0.32910628019323673</v>
      </c>
      <c r="I20" s="3"/>
      <c r="J20" s="2"/>
      <c r="K20" s="2"/>
      <c r="L20" s="2"/>
      <c r="M20" s="2"/>
      <c r="N20" s="2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6" x14ac:dyDescent="0.25">
      <c r="A22" s="2"/>
      <c r="B22" s="2"/>
      <c r="C22" s="5">
        <f>SUM(C6:C21)</f>
        <v>26500</v>
      </c>
      <c r="D22" s="6">
        <f>C22/N13</f>
        <v>0.16002415458937197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6" x14ac:dyDescent="0.25">
      <c r="A27" s="2"/>
      <c r="B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mergeCells count="5">
    <mergeCell ref="I3:J3"/>
    <mergeCell ref="K3:L3"/>
    <mergeCell ref="C3:D3"/>
    <mergeCell ref="F1:I2"/>
    <mergeCell ref="L13:M14"/>
  </mergeCells>
  <pageMargins left="0.7" right="0.7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3BA0A-0CF6-416D-9808-A157CD605885}">
  <dimension ref="A1:K2"/>
  <sheetViews>
    <sheetView workbookViewId="0">
      <selection activeCell="O15" sqref="O15"/>
    </sheetView>
  </sheetViews>
  <sheetFormatPr defaultRowHeight="15" x14ac:dyDescent="0.25"/>
  <sheetData>
    <row r="1" spans="1:11" x14ac:dyDescent="0.25">
      <c r="A1" t="s">
        <v>0</v>
      </c>
      <c r="C1" t="s">
        <v>48</v>
      </c>
      <c r="E1" t="s">
        <v>1</v>
      </c>
      <c r="G1" t="s">
        <v>2</v>
      </c>
      <c r="I1" t="s">
        <v>47</v>
      </c>
      <c r="K1" t="s">
        <v>3</v>
      </c>
    </row>
    <row r="2" spans="1:11" x14ac:dyDescent="0.25">
      <c r="A2">
        <v>0.26</v>
      </c>
      <c r="C2">
        <v>0.16</v>
      </c>
      <c r="E2">
        <v>0.33</v>
      </c>
      <c r="G2">
        <v>0.16</v>
      </c>
      <c r="I2">
        <v>0.04</v>
      </c>
      <c r="K2">
        <v>0.04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5CAE4-608D-4968-A513-6A83E161AD4A}">
  <sheetPr>
    <pageSetUpPr fitToPage="1"/>
  </sheetPr>
  <dimension ref="A1:Z24"/>
  <sheetViews>
    <sheetView workbookViewId="0">
      <selection sqref="A1:Z2"/>
    </sheetView>
  </sheetViews>
  <sheetFormatPr defaultRowHeight="15" x14ac:dyDescent="0.25"/>
  <cols>
    <col min="1" max="1" width="2.7109375" customWidth="1"/>
    <col min="4" max="4" width="2.28515625" customWidth="1"/>
    <col min="7" max="7" width="1.7109375" customWidth="1"/>
    <col min="8" max="8" width="13.28515625" customWidth="1"/>
    <col min="9" max="9" width="8.5703125" customWidth="1"/>
    <col min="10" max="10" width="3.42578125" customWidth="1"/>
    <col min="11" max="11" width="1.7109375" customWidth="1"/>
    <col min="13" max="13" width="8.140625" customWidth="1"/>
    <col min="14" max="14" width="1.85546875" customWidth="1"/>
    <col min="15" max="15" width="11" customWidth="1"/>
    <col min="17" max="17" width="1.5703125" customWidth="1"/>
    <col min="18" max="18" width="11.5703125" customWidth="1"/>
    <col min="20" max="20" width="1.85546875" customWidth="1"/>
    <col min="21" max="21" width="14" customWidth="1"/>
    <col min="23" max="23" width="2" customWidth="1"/>
    <col min="26" max="26" width="3" customWidth="1"/>
  </cols>
  <sheetData>
    <row r="1" spans="1:26" x14ac:dyDescent="0.25">
      <c r="A1" s="14"/>
      <c r="B1" s="14" t="s">
        <v>57</v>
      </c>
      <c r="C1" s="14"/>
      <c r="D1" s="14"/>
      <c r="E1" s="29" t="s">
        <v>58</v>
      </c>
      <c r="F1" s="29"/>
      <c r="G1" s="14"/>
      <c r="H1" s="29" t="s">
        <v>59</v>
      </c>
      <c r="I1" s="29"/>
      <c r="J1" s="20"/>
      <c r="K1" s="14"/>
      <c r="L1" s="29" t="s">
        <v>60</v>
      </c>
      <c r="M1" s="29"/>
      <c r="N1" s="14"/>
      <c r="O1" s="29" t="s">
        <v>61</v>
      </c>
      <c r="P1" s="29"/>
      <c r="Q1" s="14"/>
      <c r="R1" s="14" t="s">
        <v>9</v>
      </c>
      <c r="S1" s="14"/>
      <c r="T1" s="14"/>
      <c r="U1" s="29" t="s">
        <v>79</v>
      </c>
      <c r="V1" s="29"/>
      <c r="W1" s="14"/>
      <c r="X1" s="14" t="s">
        <v>62</v>
      </c>
      <c r="Y1" s="14"/>
      <c r="Z1" s="11"/>
    </row>
    <row r="2" spans="1:26" x14ac:dyDescent="0.25">
      <c r="A2" s="14"/>
      <c r="B2" s="17">
        <v>7.0000000000000007E-2</v>
      </c>
      <c r="C2" s="14"/>
      <c r="D2" s="14"/>
      <c r="E2" s="34">
        <v>0.14000000000000001</v>
      </c>
      <c r="F2" s="20"/>
      <c r="G2" s="14"/>
      <c r="H2" s="34">
        <v>0.24</v>
      </c>
      <c r="I2" s="20"/>
      <c r="J2" s="20"/>
      <c r="K2" s="14"/>
      <c r="L2" s="34">
        <v>0.06</v>
      </c>
      <c r="M2" s="20"/>
      <c r="N2" s="14"/>
      <c r="O2" s="34">
        <v>0.08</v>
      </c>
      <c r="P2" s="20"/>
      <c r="Q2" s="14"/>
      <c r="R2" s="17">
        <v>0.13</v>
      </c>
      <c r="S2" s="14"/>
      <c r="T2" s="14"/>
      <c r="U2" s="34">
        <v>0.14000000000000001</v>
      </c>
      <c r="V2" s="20"/>
      <c r="W2" s="14"/>
      <c r="X2" s="17">
        <v>0.14000000000000001</v>
      </c>
      <c r="Y2" s="14"/>
      <c r="Z2" s="11"/>
    </row>
    <row r="3" spans="1:26" x14ac:dyDescent="0.25">
      <c r="A3" s="11"/>
      <c r="D3" s="11"/>
      <c r="E3" s="8"/>
      <c r="F3" s="8"/>
      <c r="G3" s="11"/>
      <c r="H3" s="8" t="s">
        <v>83</v>
      </c>
      <c r="I3" s="8"/>
      <c r="J3" s="8"/>
      <c r="K3" s="11"/>
      <c r="L3" s="8"/>
      <c r="M3" s="8"/>
      <c r="N3" s="11"/>
      <c r="O3" s="8"/>
      <c r="P3" s="8"/>
      <c r="Q3" s="11"/>
      <c r="T3" s="11"/>
      <c r="U3" s="8"/>
      <c r="V3" s="8"/>
      <c r="W3" s="11"/>
      <c r="Z3" s="11"/>
    </row>
    <row r="4" spans="1:26" x14ac:dyDescent="0.25">
      <c r="A4" s="11"/>
      <c r="B4" t="s">
        <v>35</v>
      </c>
      <c r="C4">
        <v>3500</v>
      </c>
      <c r="D4" s="11"/>
      <c r="E4" t="s">
        <v>43</v>
      </c>
      <c r="F4">
        <v>500</v>
      </c>
      <c r="G4" s="11"/>
      <c r="H4" t="s">
        <v>66</v>
      </c>
      <c r="I4">
        <v>500</v>
      </c>
      <c r="K4" s="11"/>
      <c r="L4" t="s">
        <v>27</v>
      </c>
      <c r="M4">
        <v>7000</v>
      </c>
      <c r="N4" s="11"/>
      <c r="O4" t="s">
        <v>40</v>
      </c>
      <c r="P4">
        <v>5000</v>
      </c>
      <c r="Q4" s="11"/>
      <c r="R4" t="s">
        <v>64</v>
      </c>
      <c r="S4">
        <v>750</v>
      </c>
      <c r="T4" s="11"/>
      <c r="U4" t="s">
        <v>46</v>
      </c>
      <c r="V4">
        <v>5000</v>
      </c>
      <c r="W4" s="11"/>
      <c r="X4" t="s">
        <v>42</v>
      </c>
      <c r="Y4">
        <v>750</v>
      </c>
      <c r="Z4" s="11"/>
    </row>
    <row r="5" spans="1:26" x14ac:dyDescent="0.25">
      <c r="A5" s="11"/>
      <c r="B5" t="s">
        <v>34</v>
      </c>
      <c r="C5">
        <v>3500</v>
      </c>
      <c r="D5" s="11"/>
      <c r="E5" t="s">
        <v>65</v>
      </c>
      <c r="F5">
        <v>2000</v>
      </c>
      <c r="G5" s="11"/>
      <c r="H5" t="s">
        <v>19</v>
      </c>
      <c r="I5">
        <v>1000</v>
      </c>
      <c r="K5" s="11"/>
      <c r="L5" t="s">
        <v>26</v>
      </c>
      <c r="M5">
        <v>2500</v>
      </c>
      <c r="N5" s="11"/>
      <c r="O5" t="s">
        <v>73</v>
      </c>
      <c r="P5">
        <v>2000</v>
      </c>
      <c r="Q5" s="11"/>
      <c r="R5" t="s">
        <v>41</v>
      </c>
      <c r="S5">
        <v>1500</v>
      </c>
      <c r="T5" s="11"/>
      <c r="U5" t="s">
        <v>45</v>
      </c>
      <c r="V5">
        <v>2500</v>
      </c>
      <c r="W5" s="11"/>
      <c r="X5" t="s">
        <v>29</v>
      </c>
      <c r="Y5">
        <v>2500</v>
      </c>
      <c r="Z5" s="11"/>
    </row>
    <row r="6" spans="1:26" x14ac:dyDescent="0.25">
      <c r="A6" s="11"/>
      <c r="B6" t="s">
        <v>25</v>
      </c>
      <c r="C6">
        <v>4000</v>
      </c>
      <c r="D6" s="11"/>
      <c r="E6" t="s">
        <v>67</v>
      </c>
      <c r="F6">
        <v>5000</v>
      </c>
      <c r="G6" s="11"/>
      <c r="H6" t="s">
        <v>31</v>
      </c>
      <c r="I6">
        <v>4500</v>
      </c>
      <c r="K6" s="11"/>
      <c r="N6" s="11"/>
      <c r="O6" t="s">
        <v>21</v>
      </c>
      <c r="P6">
        <v>7000</v>
      </c>
      <c r="Q6" s="11"/>
      <c r="R6" t="s">
        <v>71</v>
      </c>
      <c r="S6">
        <v>2500</v>
      </c>
      <c r="T6" s="11"/>
      <c r="U6" t="s">
        <v>13</v>
      </c>
      <c r="V6">
        <v>750</v>
      </c>
      <c r="W6" s="11"/>
      <c r="X6" t="s">
        <v>74</v>
      </c>
      <c r="Y6">
        <v>1000</v>
      </c>
      <c r="Z6" s="11"/>
    </row>
    <row r="7" spans="1:26" x14ac:dyDescent="0.25">
      <c r="A7" s="11"/>
      <c r="D7" s="11"/>
      <c r="E7" t="s">
        <v>68</v>
      </c>
      <c r="F7">
        <v>500</v>
      </c>
      <c r="G7" s="11"/>
      <c r="H7" t="s">
        <v>75</v>
      </c>
      <c r="I7">
        <v>7000</v>
      </c>
      <c r="K7" s="11"/>
      <c r="N7" s="11"/>
      <c r="Q7" s="11"/>
      <c r="R7" t="s">
        <v>72</v>
      </c>
      <c r="S7">
        <v>3250</v>
      </c>
      <c r="T7" s="11"/>
      <c r="U7" t="s">
        <v>63</v>
      </c>
      <c r="V7">
        <v>2500</v>
      </c>
      <c r="W7" s="11"/>
      <c r="X7" t="s">
        <v>6</v>
      </c>
      <c r="Y7">
        <v>5000</v>
      </c>
      <c r="Z7" s="11"/>
    </row>
    <row r="8" spans="1:26" x14ac:dyDescent="0.25">
      <c r="A8" s="11"/>
      <c r="D8" s="11"/>
      <c r="E8" t="s">
        <v>70</v>
      </c>
      <c r="F8">
        <v>3000</v>
      </c>
      <c r="G8" s="11"/>
      <c r="H8" t="s">
        <v>78</v>
      </c>
      <c r="I8">
        <v>1500</v>
      </c>
      <c r="K8" s="11"/>
      <c r="L8" s="14" t="s">
        <v>56</v>
      </c>
      <c r="M8" s="14">
        <f>SUM(M4:M7)</f>
        <v>9500</v>
      </c>
      <c r="N8" s="11"/>
      <c r="Q8" s="11"/>
      <c r="R8" t="s">
        <v>17</v>
      </c>
      <c r="S8">
        <v>1500</v>
      </c>
      <c r="T8" s="11"/>
      <c r="U8" t="s">
        <v>32</v>
      </c>
      <c r="V8">
        <v>4000</v>
      </c>
      <c r="W8" s="11"/>
      <c r="X8" t="s">
        <v>90</v>
      </c>
      <c r="Y8">
        <v>9500</v>
      </c>
      <c r="Z8" s="11"/>
    </row>
    <row r="9" spans="1:26" x14ac:dyDescent="0.25">
      <c r="A9" s="11"/>
      <c r="B9" s="14" t="s">
        <v>56</v>
      </c>
      <c r="C9" s="14">
        <f>SUM(C4:C8)</f>
        <v>11000</v>
      </c>
      <c r="D9" s="11"/>
      <c r="E9" t="s">
        <v>30</v>
      </c>
      <c r="F9">
        <v>2000</v>
      </c>
      <c r="G9" s="11"/>
      <c r="H9" s="12" t="s">
        <v>84</v>
      </c>
      <c r="I9" s="12">
        <f>SUM(I4:I8)</f>
        <v>14500</v>
      </c>
      <c r="J9" s="16">
        <f>I9/X18</f>
        <v>8.7560386473429952E-2</v>
      </c>
      <c r="K9" s="11"/>
      <c r="L9" s="14"/>
      <c r="M9" s="18">
        <f>M8/X18</f>
        <v>5.7367149758454104E-2</v>
      </c>
      <c r="N9" s="11"/>
      <c r="Q9" s="11"/>
      <c r="R9" t="s">
        <v>9</v>
      </c>
      <c r="S9">
        <v>1000</v>
      </c>
      <c r="T9" s="11"/>
      <c r="U9" t="s">
        <v>87</v>
      </c>
      <c r="V9">
        <v>500</v>
      </c>
      <c r="W9" s="11"/>
      <c r="X9" t="s">
        <v>91</v>
      </c>
      <c r="Y9">
        <v>3500</v>
      </c>
      <c r="Z9" s="11"/>
    </row>
    <row r="10" spans="1:26" x14ac:dyDescent="0.25">
      <c r="A10" s="11"/>
      <c r="B10" s="14"/>
      <c r="C10" s="18">
        <f>C9/X18</f>
        <v>6.6425120772946863E-2</v>
      </c>
      <c r="D10" s="11"/>
      <c r="E10" t="s">
        <v>76</v>
      </c>
      <c r="F10">
        <v>7000</v>
      </c>
      <c r="G10" s="11"/>
      <c r="K10" s="11"/>
      <c r="N10" s="11"/>
      <c r="O10" s="14" t="s">
        <v>56</v>
      </c>
      <c r="P10" s="14">
        <f>SUM(P4:P9)</f>
        <v>14000</v>
      </c>
      <c r="Q10" s="11"/>
      <c r="R10" t="s">
        <v>88</v>
      </c>
      <c r="S10">
        <v>500</v>
      </c>
      <c r="T10" s="11"/>
      <c r="U10" t="s">
        <v>92</v>
      </c>
      <c r="V10">
        <v>100</v>
      </c>
      <c r="W10" s="11"/>
      <c r="X10" t="s">
        <v>93</v>
      </c>
      <c r="Y10">
        <v>1000</v>
      </c>
      <c r="Z10" s="11"/>
    </row>
    <row r="11" spans="1:26" x14ac:dyDescent="0.25">
      <c r="A11" s="11"/>
      <c r="C11" s="15"/>
      <c r="D11" s="11"/>
      <c r="E11" t="s">
        <v>20</v>
      </c>
      <c r="F11">
        <v>3500</v>
      </c>
      <c r="G11" s="11"/>
      <c r="H11" t="s">
        <v>77</v>
      </c>
      <c r="I11">
        <v>2500</v>
      </c>
      <c r="K11" s="11"/>
      <c r="N11" s="11"/>
      <c r="O11" s="14"/>
      <c r="P11" s="18">
        <f>P10/X18</f>
        <v>8.4541062801932368E-2</v>
      </c>
      <c r="Q11" s="11"/>
      <c r="R11" t="s">
        <v>10</v>
      </c>
      <c r="S11">
        <v>1500</v>
      </c>
      <c r="T11" s="11"/>
      <c r="U11" t="s">
        <v>34</v>
      </c>
      <c r="V11">
        <v>3500</v>
      </c>
      <c r="W11" s="11"/>
      <c r="Z11" s="11"/>
    </row>
    <row r="12" spans="1:26" x14ac:dyDescent="0.25">
      <c r="A12" s="11"/>
      <c r="D12" s="11"/>
      <c r="G12" s="11"/>
      <c r="H12" t="s">
        <v>69</v>
      </c>
      <c r="I12">
        <v>7000</v>
      </c>
      <c r="K12" s="11"/>
      <c r="N12" s="11"/>
      <c r="Q12" s="11"/>
      <c r="R12" t="s">
        <v>89</v>
      </c>
      <c r="S12">
        <v>2000</v>
      </c>
      <c r="T12" s="11"/>
      <c r="U12" t="s">
        <v>77</v>
      </c>
      <c r="V12">
        <v>2500</v>
      </c>
      <c r="W12" s="11"/>
      <c r="Z12" s="11"/>
    </row>
    <row r="13" spans="1:26" x14ac:dyDescent="0.25">
      <c r="A13" s="11"/>
      <c r="D13" s="11"/>
      <c r="G13" s="11"/>
      <c r="H13" t="s">
        <v>17</v>
      </c>
      <c r="I13">
        <v>3500</v>
      </c>
      <c r="K13" s="11"/>
      <c r="N13" s="11"/>
      <c r="Q13" s="11"/>
      <c r="R13" t="s">
        <v>96</v>
      </c>
      <c r="S13">
        <v>6500</v>
      </c>
      <c r="T13" s="11"/>
      <c r="U13" t="s">
        <v>17</v>
      </c>
      <c r="V13">
        <v>2000</v>
      </c>
      <c r="W13" s="11"/>
      <c r="X13" s="14" t="s">
        <v>56</v>
      </c>
      <c r="Y13" s="14">
        <f>SUM(Y4:Y12)</f>
        <v>23250</v>
      </c>
      <c r="Z13" s="11"/>
    </row>
    <row r="14" spans="1:26" x14ac:dyDescent="0.25">
      <c r="A14" s="11"/>
      <c r="D14" s="11"/>
      <c r="E14" s="14" t="s">
        <v>56</v>
      </c>
      <c r="F14" s="14">
        <f>SUM(F4:F13)</f>
        <v>23500</v>
      </c>
      <c r="G14" s="11"/>
      <c r="H14" s="12" t="s">
        <v>86</v>
      </c>
      <c r="I14" s="12">
        <f>SUM(I11:I13)</f>
        <v>13000</v>
      </c>
      <c r="J14" s="16">
        <f>I14/X18</f>
        <v>7.85024154589372E-2</v>
      </c>
      <c r="K14" s="11"/>
      <c r="N14" s="11"/>
      <c r="Q14" s="11"/>
      <c r="T14" s="11"/>
      <c r="W14" s="11"/>
      <c r="X14" s="14"/>
      <c r="Y14" s="18">
        <f>Y13/X18</f>
        <v>0.14039855072463769</v>
      </c>
      <c r="Z14" s="11"/>
    </row>
    <row r="15" spans="1:26" x14ac:dyDescent="0.25">
      <c r="A15" s="11"/>
      <c r="D15" s="11"/>
      <c r="E15" s="14"/>
      <c r="F15" s="18">
        <f>F14/X18</f>
        <v>0.14190821256038647</v>
      </c>
      <c r="G15" s="11"/>
      <c r="K15" s="11"/>
      <c r="N15" s="11"/>
      <c r="Q15" s="11"/>
      <c r="T15" s="11"/>
      <c r="W15" s="11"/>
      <c r="Z15" s="11"/>
    </row>
    <row r="16" spans="1:26" x14ac:dyDescent="0.25">
      <c r="A16" s="11"/>
      <c r="D16" s="11"/>
      <c r="G16" s="11"/>
      <c r="H16" t="s">
        <v>54</v>
      </c>
      <c r="I16">
        <v>2500</v>
      </c>
      <c r="K16" s="11"/>
      <c r="N16" s="11"/>
      <c r="Q16" s="11"/>
      <c r="T16" s="11"/>
      <c r="U16" s="14" t="s">
        <v>56</v>
      </c>
      <c r="V16" s="14">
        <f>SUM(V4:V15)</f>
        <v>23350</v>
      </c>
      <c r="W16" s="11"/>
      <c r="Z16" s="11"/>
    </row>
    <row r="17" spans="1:26" x14ac:dyDescent="0.25">
      <c r="A17" s="11"/>
      <c r="D17" s="11"/>
      <c r="G17" s="11"/>
      <c r="H17" t="s">
        <v>80</v>
      </c>
      <c r="I17">
        <v>2000</v>
      </c>
      <c r="K17" s="11"/>
      <c r="N17" s="11"/>
      <c r="Q17" s="11"/>
      <c r="R17" s="14" t="s">
        <v>56</v>
      </c>
      <c r="S17" s="14">
        <f>SUM(S4:S16)</f>
        <v>21000</v>
      </c>
      <c r="T17" s="11"/>
      <c r="U17" s="14"/>
      <c r="V17" s="18">
        <f>V16/X18</f>
        <v>0.14100241545893719</v>
      </c>
      <c r="W17" s="11"/>
      <c r="X17" s="14" t="s">
        <v>95</v>
      </c>
      <c r="Y17" s="14"/>
      <c r="Z17" s="11"/>
    </row>
    <row r="18" spans="1:26" x14ac:dyDescent="0.25">
      <c r="A18" s="11"/>
      <c r="D18" s="11"/>
      <c r="G18" s="11"/>
      <c r="H18" t="s">
        <v>81</v>
      </c>
      <c r="I18">
        <v>4000</v>
      </c>
      <c r="K18" s="11"/>
      <c r="N18" s="11"/>
      <c r="Q18" s="11"/>
      <c r="R18" s="14"/>
      <c r="S18" s="18">
        <f>S17/X18</f>
        <v>0.12681159420289856</v>
      </c>
      <c r="T18" s="11"/>
      <c r="W18" s="11"/>
      <c r="X18" s="14">
        <f>C9+F14+I22+M8+P10+S17+V16+Y13</f>
        <v>165600</v>
      </c>
      <c r="Y18" s="14"/>
      <c r="Z18" s="11"/>
    </row>
    <row r="19" spans="1:26" x14ac:dyDescent="0.25">
      <c r="A19" s="11"/>
      <c r="D19" s="11"/>
      <c r="G19" s="11"/>
      <c r="H19" t="s">
        <v>82</v>
      </c>
      <c r="I19">
        <v>4000</v>
      </c>
      <c r="K19" s="11"/>
      <c r="N19" s="11"/>
      <c r="Q19" s="11"/>
      <c r="T19" s="11"/>
      <c r="W19" s="11"/>
      <c r="X19" s="14"/>
      <c r="Y19" s="14"/>
      <c r="Z19" s="11"/>
    </row>
    <row r="20" spans="1:26" x14ac:dyDescent="0.25">
      <c r="A20" s="11"/>
      <c r="D20" s="11"/>
      <c r="G20" s="11"/>
      <c r="H20" s="12" t="s">
        <v>85</v>
      </c>
      <c r="I20" s="12">
        <f>SUM(I16:I19)</f>
        <v>12500</v>
      </c>
      <c r="J20" s="16">
        <f>I20/X18</f>
        <v>7.5483091787439616E-2</v>
      </c>
      <c r="K20" s="11"/>
      <c r="N20" s="11"/>
      <c r="Q20" s="11"/>
      <c r="T20" s="11"/>
      <c r="W20" s="11"/>
      <c r="X20" s="17">
        <f>Y14+V17+S18+P11+M9+I23+F15+C10</f>
        <v>0.99999999999999989</v>
      </c>
      <c r="Y20" s="14"/>
      <c r="Z20" s="11"/>
    </row>
    <row r="21" spans="1:26" x14ac:dyDescent="0.25">
      <c r="A21" s="11"/>
      <c r="D21" s="11"/>
      <c r="G21" s="11"/>
      <c r="H21" s="13"/>
      <c r="I21" s="13"/>
      <c r="J21" s="13"/>
      <c r="K21" s="11"/>
      <c r="N21" s="11"/>
      <c r="Q21" s="11"/>
      <c r="T21" s="11"/>
      <c r="W21" s="11"/>
      <c r="X21" s="14"/>
      <c r="Y21" s="14"/>
      <c r="Z21" s="11"/>
    </row>
    <row r="22" spans="1:26" x14ac:dyDescent="0.25">
      <c r="A22" s="11"/>
      <c r="D22" s="11"/>
      <c r="G22" s="11"/>
      <c r="H22" s="14" t="s">
        <v>94</v>
      </c>
      <c r="I22" s="19">
        <f>I20+I14+I9</f>
        <v>40000</v>
      </c>
      <c r="J22" s="19"/>
      <c r="K22" s="11"/>
      <c r="N22" s="11"/>
      <c r="Q22" s="11"/>
      <c r="T22" s="11"/>
      <c r="W22" s="11"/>
      <c r="X22" s="14"/>
      <c r="Y22" s="14"/>
      <c r="Z22" s="11"/>
    </row>
    <row r="23" spans="1:26" x14ac:dyDescent="0.25">
      <c r="A23" s="11"/>
      <c r="D23" s="11"/>
      <c r="G23" s="11"/>
      <c r="H23" s="14"/>
      <c r="I23" s="18">
        <f>I22/X18</f>
        <v>0.24154589371980675</v>
      </c>
      <c r="J23" s="14"/>
      <c r="K23" s="11"/>
      <c r="N23" s="11"/>
      <c r="Q23" s="11"/>
      <c r="T23" s="11"/>
      <c r="W23" s="11"/>
      <c r="X23" s="14"/>
      <c r="Y23" s="14"/>
      <c r="Z23" s="11"/>
    </row>
    <row r="24" spans="1:26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</sheetData>
  <mergeCells count="5">
    <mergeCell ref="O1:P1"/>
    <mergeCell ref="L1:M1"/>
    <mergeCell ref="H1:I1"/>
    <mergeCell ref="U1:V1"/>
    <mergeCell ref="E1:F1"/>
  </mergeCells>
  <pageMargins left="0.7" right="0.7" top="0.75" bottom="0.75" header="0.3" footer="0.3"/>
  <pageSetup paperSize="5" scale="8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69A9C-27DC-4F3A-907B-EE034DA849E1}">
  <dimension ref="A1:S2"/>
  <sheetViews>
    <sheetView workbookViewId="0">
      <selection activeCell="N10" sqref="N10"/>
    </sheetView>
  </sheetViews>
  <sheetFormatPr defaultRowHeight="15" x14ac:dyDescent="0.25"/>
  <cols>
    <col min="5" max="5" width="5.140625" customWidth="1"/>
  </cols>
  <sheetData>
    <row r="1" spans="1:19" x14ac:dyDescent="0.25">
      <c r="A1" s="14" t="s">
        <v>57</v>
      </c>
      <c r="B1" s="14"/>
      <c r="C1" s="29" t="s">
        <v>58</v>
      </c>
      <c r="D1" s="29"/>
      <c r="E1" s="14"/>
      <c r="F1" s="35" t="s">
        <v>59</v>
      </c>
      <c r="G1" s="35"/>
      <c r="H1" s="20"/>
      <c r="I1" s="29" t="s">
        <v>60</v>
      </c>
      <c r="J1" s="29"/>
      <c r="K1" s="29" t="s">
        <v>61</v>
      </c>
      <c r="L1" s="29"/>
      <c r="M1" s="14" t="s">
        <v>9</v>
      </c>
      <c r="N1" s="14"/>
      <c r="O1" s="29" t="s">
        <v>79</v>
      </c>
      <c r="P1" s="29"/>
      <c r="Q1" s="14" t="s">
        <v>62</v>
      </c>
      <c r="R1" s="14"/>
      <c r="S1" s="11"/>
    </row>
    <row r="2" spans="1:19" x14ac:dyDescent="0.25">
      <c r="A2" s="17">
        <v>7.0000000000000007E-2</v>
      </c>
      <c r="B2" s="14"/>
      <c r="C2" s="34">
        <v>0.14000000000000001</v>
      </c>
      <c r="D2" s="20"/>
      <c r="E2" s="14"/>
      <c r="F2" s="34">
        <v>0.24</v>
      </c>
      <c r="G2" s="20"/>
      <c r="H2" s="20"/>
      <c r="I2" s="34">
        <v>0.06</v>
      </c>
      <c r="J2" s="20"/>
      <c r="K2" s="34">
        <v>0.08</v>
      </c>
      <c r="L2" s="20"/>
      <c r="M2" s="17">
        <v>0.13</v>
      </c>
      <c r="N2" s="14"/>
      <c r="O2" s="34">
        <v>0.14000000000000001</v>
      </c>
      <c r="P2" s="20"/>
      <c r="Q2" s="17">
        <v>0.14000000000000001</v>
      </c>
      <c r="R2" s="14"/>
      <c r="S2" s="11"/>
    </row>
  </sheetData>
  <mergeCells count="4">
    <mergeCell ref="I1:J1"/>
    <mergeCell ref="K1:L1"/>
    <mergeCell ref="O1:P1"/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Funding Guidelines%</vt:lpstr>
      <vt:lpstr>Funding Guide Chart</vt:lpstr>
      <vt:lpstr>Geographic Funding</vt:lpstr>
      <vt:lpstr>Geographic Fund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Caryl Weinberg</dc:creator>
  <cp:lastModifiedBy>Caryl Weinberg</cp:lastModifiedBy>
  <cp:lastPrinted>2020-04-29T18:29:42Z</cp:lastPrinted>
  <dcterms:created xsi:type="dcterms:W3CDTF">2020-02-06T21:30:24Z</dcterms:created>
  <dcterms:modified xsi:type="dcterms:W3CDTF">2020-05-11T14:57:16Z</dcterms:modified>
</cp:coreProperties>
</file>